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yc06eci\Downloads\Bankenspiegel_Mustervorlage.xltx\"/>
    </mc:Choice>
  </mc:AlternateContent>
  <xr:revisionPtr revIDLastSave="0" documentId="8_{88AA58C8-17D6-4A50-A30F-F882F72C84A9}" xr6:coauthVersionLast="47" xr6:coauthVersionMax="47" xr10:uidLastSave="{00000000-0000-0000-0000-000000000000}"/>
  <workbookProtection workbookAlgorithmName="SHA-512" workbookHashValue="LV3yrGL/i8U6BJulcG+WsIJEVWqw4pYZYTngFu7o/mmFxxXxc9VshrIHXyJZsruL7caVfF67gnwJOwD/4vW0Kg==" workbookSaltValue="QEvq7VSrsUMeVdL4Ctbheg==" workbookSpinCount="100000" lockStructure="1"/>
  <bookViews>
    <workbookView xWindow="28680" yWindow="-120" windowWidth="29040" windowHeight="15720" tabRatio="761" xr2:uid="{00000000-000D-0000-FFFF-FFFF00000000}"/>
  </bookViews>
  <sheets>
    <sheet name="Bankenspiegel" sheetId="3" r:id="rId1"/>
    <sheet name="Bewertung_IDV" sheetId="5" state="hidden" r:id="rId2"/>
    <sheet name="Dokumentation" sheetId="6" state="hidden" r:id="rId3"/>
    <sheet name="Doku der lfd. Veränderungen" sheetId="7" state="hidden" r:id="rId4"/>
    <sheet name="Anwendungsbeschreibung" sheetId="4" state="hidden" r:id="rId5"/>
    <sheet name="Test- und Freigabe" sheetId="8" state="hidden" r:id="rId6"/>
  </sheets>
  <definedNames>
    <definedName name="_FilterDatabase" localSheetId="0" hidden="1">Bankenspiegel!$A$10:$B$54</definedName>
    <definedName name="_xlnm.Print_Area" localSheetId="0">Bankenspiegel!$A$1:$W$58</definedName>
    <definedName name="Print_Area" localSheetId="0">Bankenspiegel!$B$2:$X$53</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30" i="3" l="1"/>
  <c r="U30" i="3"/>
  <c r="T30" i="3"/>
  <c r="R30" i="3"/>
  <c r="S30" i="3" s="1"/>
  <c r="V29" i="3"/>
  <c r="U29" i="3"/>
  <c r="T29" i="3"/>
  <c r="R29" i="3"/>
  <c r="S29" i="3" s="1"/>
  <c r="V28" i="3"/>
  <c r="U28" i="3"/>
  <c r="T28" i="3"/>
  <c r="R28" i="3"/>
  <c r="S28" i="3" s="1"/>
  <c r="V27" i="3"/>
  <c r="U27" i="3"/>
  <c r="T27" i="3"/>
  <c r="R27" i="3"/>
  <c r="S27" i="3" s="1"/>
  <c r="V26" i="3"/>
  <c r="U26" i="3"/>
  <c r="T26" i="3"/>
  <c r="R26" i="3"/>
  <c r="S26" i="3" s="1"/>
  <c r="R25" i="3"/>
  <c r="U25" i="3" s="1"/>
  <c r="V25" i="3" s="1"/>
  <c r="R24" i="3"/>
  <c r="U24" i="3" s="1"/>
  <c r="V24" i="3" s="1"/>
  <c r="R23" i="3"/>
  <c r="U23" i="3" s="1"/>
  <c r="V23" i="3" s="1"/>
  <c r="R22" i="3"/>
  <c r="U22" i="3" s="1"/>
  <c r="V22" i="3" s="1"/>
  <c r="R21" i="3"/>
  <c r="U21" i="3" s="1"/>
  <c r="V21" i="3" s="1"/>
  <c r="V20" i="3"/>
  <c r="U20" i="3"/>
  <c r="T20" i="3"/>
  <c r="R20" i="3"/>
  <c r="S20" i="3" s="1"/>
  <c r="V19" i="3"/>
  <c r="U19" i="3"/>
  <c r="T19" i="3"/>
  <c r="R19" i="3"/>
  <c r="S19" i="3" s="1"/>
  <c r="R18" i="3"/>
  <c r="U18" i="3" s="1"/>
  <c r="V18" i="3" s="1"/>
  <c r="V17" i="3"/>
  <c r="U17" i="3"/>
  <c r="T17" i="3"/>
  <c r="R17" i="3"/>
  <c r="S17" i="3" s="1"/>
  <c r="R16" i="3"/>
  <c r="U16" i="3" s="1"/>
  <c r="V16" i="3" s="1"/>
  <c r="R15" i="3"/>
  <c r="U15" i="3" s="1"/>
  <c r="V15" i="3" s="1"/>
  <c r="R14" i="3"/>
  <c r="U14" i="3" s="1"/>
  <c r="V14" i="3" s="1"/>
  <c r="R13" i="3"/>
  <c r="U13" i="3" s="1"/>
  <c r="V13" i="3" s="1"/>
  <c r="R12" i="3"/>
  <c r="U12" i="3" s="1"/>
  <c r="V12" i="3" s="1"/>
  <c r="Q48" i="3"/>
  <c r="O48" i="3"/>
  <c r="F31" i="3"/>
  <c r="R11" i="3"/>
  <c r="U11" i="3" s="1"/>
  <c r="V11" i="3" s="1"/>
  <c r="T11" i="3" l="1"/>
  <c r="S21" i="3"/>
  <c r="S25" i="3"/>
  <c r="T25" i="3"/>
  <c r="S24" i="3"/>
  <c r="T24" i="3"/>
  <c r="S23" i="3"/>
  <c r="T23" i="3"/>
  <c r="S22" i="3"/>
  <c r="T22" i="3"/>
  <c r="T21" i="3"/>
  <c r="S18" i="3"/>
  <c r="T18" i="3"/>
  <c r="S16" i="3"/>
  <c r="T16" i="3"/>
  <c r="S15" i="3"/>
  <c r="T15" i="3"/>
  <c r="S14" i="3"/>
  <c r="T14" i="3"/>
  <c r="S13" i="3"/>
  <c r="T13" i="3"/>
  <c r="S12" i="3"/>
  <c r="T12" i="3"/>
  <c r="K13" i="3" l="1"/>
  <c r="K14" i="3"/>
  <c r="K15" i="3"/>
  <c r="K16" i="3"/>
  <c r="K17" i="3"/>
  <c r="K18" i="3"/>
  <c r="K19" i="3"/>
  <c r="K20" i="3"/>
  <c r="K21" i="3"/>
  <c r="K22" i="3"/>
  <c r="K23" i="3"/>
  <c r="K24" i="3"/>
  <c r="K25" i="3"/>
  <c r="K26" i="3"/>
  <c r="K27" i="3"/>
  <c r="K28" i="3"/>
  <c r="K29" i="3"/>
  <c r="K30" i="3"/>
  <c r="J45" i="3"/>
  <c r="K45" i="3"/>
  <c r="J46" i="3"/>
  <c r="K46" i="3"/>
  <c r="J47" i="3"/>
  <c r="K47" i="3"/>
  <c r="W58" i="3"/>
  <c r="A26" i="5" l="1"/>
  <c r="A25" i="5"/>
  <c r="A22" i="5"/>
  <c r="A17" i="5"/>
  <c r="A14" i="5"/>
  <c r="A11" i="5"/>
  <c r="A7" i="5"/>
  <c r="A3" i="5"/>
  <c r="B25" i="5" l="1"/>
  <c r="L4" i="3" l="1"/>
  <c r="M12" i="3"/>
  <c r="M13" i="3"/>
  <c r="M14" i="3"/>
  <c r="M15" i="3"/>
  <c r="M16" i="3"/>
  <c r="M17" i="3"/>
  <c r="M18" i="3"/>
  <c r="M19" i="3"/>
  <c r="M20" i="3"/>
  <c r="M21" i="3"/>
  <c r="M22" i="3"/>
  <c r="M23" i="3"/>
  <c r="M24" i="3"/>
  <c r="M25" i="3"/>
  <c r="M26" i="3"/>
  <c r="M27" i="3"/>
  <c r="M28" i="3"/>
  <c r="M29" i="3"/>
  <c r="M30" i="3"/>
  <c r="W14" i="3"/>
  <c r="W15" i="3"/>
  <c r="W16" i="3"/>
  <c r="W17" i="3"/>
  <c r="W18" i="3"/>
  <c r="W19" i="3"/>
  <c r="W20" i="3"/>
  <c r="W21" i="3"/>
  <c r="W22" i="3"/>
  <c r="W23" i="3"/>
  <c r="W24" i="3"/>
  <c r="W25" i="3"/>
  <c r="W26" i="3"/>
  <c r="W27" i="3"/>
  <c r="W28" i="3"/>
  <c r="W29" i="3"/>
  <c r="W30" i="3"/>
  <c r="W12" i="3"/>
  <c r="W13" i="3"/>
  <c r="D11" i="4"/>
  <c r="M11" i="3" l="1"/>
  <c r="K39" i="3" l="1"/>
  <c r="K40" i="3"/>
  <c r="K41" i="3"/>
  <c r="K42" i="3"/>
  <c r="K43" i="3"/>
  <c r="K44" i="3"/>
  <c r="K38" i="3"/>
  <c r="K12" i="3"/>
  <c r="K11" i="3"/>
  <c r="K48" i="3" l="1"/>
  <c r="K31" i="3"/>
  <c r="J44" i="3" l="1"/>
  <c r="J43" i="3"/>
  <c r="J42" i="3"/>
  <c r="J41" i="3"/>
  <c r="J40" i="3"/>
  <c r="J39" i="3"/>
  <c r="J38" i="3"/>
  <c r="G48" i="3"/>
  <c r="F48" i="3"/>
  <c r="G31" i="3"/>
  <c r="K33" i="3" l="1"/>
  <c r="J48" i="3"/>
  <c r="Y38" i="3" l="1"/>
  <c r="Y39" i="3"/>
  <c r="Y40" i="3"/>
  <c r="Y42" i="3"/>
  <c r="Y41" i="3"/>
  <c r="Y44" i="3"/>
  <c r="Y43" i="3"/>
  <c r="Y48" i="3" l="1"/>
  <c r="J50" i="3" s="1"/>
  <c r="S11" i="3"/>
  <c r="S10" i="3" s="1"/>
  <c r="T10" i="3" s="1"/>
  <c r="R31" i="3"/>
  <c r="R33" i="3" s="1"/>
  <c r="U31" i="3"/>
  <c r="V33" i="3" l="1"/>
  <c r="V4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Rolf Henninger</author>
  </authors>
  <commentList>
    <comment ref="F3" authorId="0" shapeId="0" xr:uid="{FB700006-798E-4BFD-B8E6-A77B7FE1D575}">
      <text>
        <r>
          <rPr>
            <b/>
            <sz val="9"/>
            <color indexed="81"/>
            <rFont val="Segoe UI"/>
            <family val="2"/>
          </rPr>
          <t>Nur in den gelb unterlegten Zellen können Engaben vorgenommen werden !</t>
        </r>
      </text>
    </comment>
    <comment ref="F6" authorId="0" shapeId="0" xr:uid="{375429F1-DCFC-4BD5-8E14-2EFF19A722CF}">
      <text>
        <r>
          <rPr>
            <sz val="9"/>
            <color indexed="81"/>
            <rFont val="Segoe UI"/>
            <family val="2"/>
          </rPr>
          <t xml:space="preserve">z.B. 
Zahlen gemäß 
Bilanz per 31.12.JJJJ
oder
gemäß BWA per TT.MM-JJJJ
</t>
        </r>
      </text>
    </comment>
    <comment ref="F9" authorId="0" shapeId="0" xr:uid="{CDC3CF7A-CD5B-423B-8AEE-1E6BDF5FC9C2}">
      <text>
        <r>
          <rPr>
            <b/>
            <sz val="9"/>
            <color indexed="81"/>
            <rFont val="Segoe UI"/>
            <family val="2"/>
          </rPr>
          <t>In welcher Höhe wurde das Darlehen zu Beginn/ursprünglich gewährt?</t>
        </r>
        <r>
          <rPr>
            <sz val="9"/>
            <color indexed="81"/>
            <rFont val="Segoe UI"/>
            <family val="2"/>
          </rPr>
          <t xml:space="preserve">
</t>
        </r>
      </text>
    </comment>
    <comment ref="G9" authorId="0" shapeId="0" xr:uid="{2D702D4A-3F22-48FB-B12E-4BB4C47CCAED}">
      <text>
        <r>
          <rPr>
            <b/>
            <sz val="9"/>
            <color indexed="81"/>
            <rFont val="Segoe UI"/>
            <family val="2"/>
          </rPr>
          <t xml:space="preserve">in welcher Höhe valutiert das Darlehen zum Stichtag ?
Wie hoch ist der Darlehensstand zum Sticktag?
</t>
        </r>
        <r>
          <rPr>
            <sz val="9"/>
            <color indexed="81"/>
            <rFont val="Segoe UI"/>
            <family val="2"/>
          </rPr>
          <t xml:space="preserve">
</t>
        </r>
      </text>
    </comment>
    <comment ref="I9" authorId="0" shapeId="0" xr:uid="{254DB2E0-5456-4A8C-9C13-2788FDE905D9}">
      <text>
        <r>
          <rPr>
            <b/>
            <sz val="9"/>
            <color indexed="81"/>
            <rFont val="Segoe UI"/>
            <family val="2"/>
          </rPr>
          <t>fest &lt;&gt; bis zu welchem Datum sind die Zinsen festgeschrieben ?</t>
        </r>
        <r>
          <rPr>
            <sz val="9"/>
            <color indexed="81"/>
            <rFont val="Segoe UI"/>
            <family val="2"/>
          </rPr>
          <t xml:space="preserve">
Variabel = ohne Festschreibung</t>
        </r>
      </text>
    </comment>
    <comment ref="J9" authorId="0" shapeId="0" xr:uid="{B24A8EDC-9A51-4494-BD2D-6BE680F8F648}">
      <text>
        <r>
          <rPr>
            <b/>
            <sz val="9"/>
            <color indexed="81"/>
            <rFont val="Segoe UI"/>
            <family val="2"/>
          </rPr>
          <t>gültig bis</t>
        </r>
        <r>
          <rPr>
            <sz val="9"/>
            <color indexed="81"/>
            <rFont val="Segoe UI"/>
            <family val="2"/>
          </rPr>
          <t xml:space="preserve">
Die Zinsen sind bis zum TT.MM.JJJJ festgeschrieben
Datum-Eingabe</t>
        </r>
      </text>
    </comment>
    <comment ref="L9" authorId="0" shapeId="0" xr:uid="{06039F93-FF30-45A4-9A22-4C6A3833D4B0}">
      <text>
        <r>
          <rPr>
            <b/>
            <sz val="9"/>
            <color indexed="81"/>
            <rFont val="Segoe UI"/>
            <family val="2"/>
          </rPr>
          <t xml:space="preserve">
Annuität:</t>
        </r>
        <r>
          <rPr>
            <sz val="9"/>
            <color indexed="81"/>
            <rFont val="Segoe UI"/>
            <family val="2"/>
          </rPr>
          <t xml:space="preserve"> = Als Annuität bezeichnet man die Zahlung, die Zins und Tilgung auf ein gewährtes Darlehen beinhaltet.  Der Anteil von Zinsen und Tilgung variieren, die Annuitätsrate bleibt jedoch gleich. Der in der Rate enthaltene Zinsanteil reduziert sich mit jeder geleisteten Rate. Da die Rate gleich bleibt erhöt sich mit jeder geleisteten Rate der anteilige Tilgungsanteil.
</t>
        </r>
        <r>
          <rPr>
            <b/>
            <sz val="9"/>
            <color indexed="12"/>
            <rFont val="Segoe UI"/>
            <family val="2"/>
          </rPr>
          <t xml:space="preserve">Tilgungsdarlehen: </t>
        </r>
        <r>
          <rPr>
            <sz val="9"/>
            <color indexed="12"/>
            <rFont val="Segoe UI"/>
            <family val="2"/>
          </rPr>
          <t xml:space="preserve">
Es wird eine fest Tilgungsrate vereinbart hinzu kommen die Zinsen; somit ergibt sich keine gleichbleibende Gesamtzahlrate,
</t>
        </r>
        <r>
          <rPr>
            <b/>
            <sz val="9"/>
            <color indexed="10"/>
            <rFont val="Segoe UI"/>
            <family val="2"/>
          </rPr>
          <t xml:space="preserve">Endfällig: </t>
        </r>
        <r>
          <rPr>
            <sz val="9"/>
            <color indexed="10"/>
            <rFont val="Segoe UI"/>
            <family val="2"/>
          </rPr>
          <t>hier wir nur der lfd. Zins bezahlt. Die Tilgung erfolgt am Schluß in einer Summe.</t>
        </r>
      </text>
    </comment>
    <comment ref="N9" authorId="0" shapeId="0" xr:uid="{A29D930B-C31C-4FF5-8377-4E1CFEA38EF9}">
      <text>
        <r>
          <rPr>
            <sz val="9"/>
            <color indexed="81"/>
            <rFont val="Segoe UI"/>
            <family val="2"/>
          </rPr>
          <t xml:space="preserve">Diese Eingabe bedeutet z. B. 
12  =  im Jahr erfolgen 12 Zahlungen a x €
 1   = im Jahr erfolgt eine Zahllung üder y€
</t>
        </r>
      </text>
    </comment>
    <comment ref="O9" authorId="0" shapeId="0" xr:uid="{D2358863-7264-4811-883E-B15F3AB5C563}">
      <text>
        <r>
          <rPr>
            <sz val="9"/>
            <color indexed="81"/>
            <rFont val="Segoe UI"/>
            <family val="2"/>
          </rPr>
          <t xml:space="preserve">z. B.
Kreditnehmer bez. mtl. 200,-- € Annuiät. Dann erfolgt hier eine Eingabe mit 200
Kreditnehmer bez. mtl .100,--€ Tilg.
Dann erfolgt hier die Eingabe mit 100
</t>
        </r>
      </text>
    </comment>
    <comment ref="P10" authorId="0" shapeId="0" xr:uid="{2437EC9E-EAEC-4A0B-BD03-887AF498EC64}">
      <text>
        <r>
          <rPr>
            <sz val="9"/>
            <color indexed="81"/>
            <rFont val="Segoe UI"/>
            <family val="2"/>
          </rPr>
          <t xml:space="preserve">sofern ein Endfälliges Darlehen vorligt kann hier die jährliche Ansparung eingetragen werden. Z.B. KN spart im Monat 100,-- € separat an. Dann erfolgt hier die Eingabe mit 1200
</t>
        </r>
      </text>
    </comment>
    <comment ref="Q10" authorId="0" shapeId="0" xr:uid="{57A6602C-D679-462B-A2D7-77623580C607}">
      <text>
        <r>
          <rPr>
            <sz val="9"/>
            <color indexed="81"/>
            <rFont val="Segoe UI"/>
            <family val="2"/>
          </rPr>
          <t xml:space="preserve">z.B. angenommen das Darlehen dient einer Maschinenfinanzierung. Die Maschine wird auf 8 Jahre abgeschreiben. Die Maschine kostet 80.000,--€. Das Darlehen ist Endfällig. Dann würde hier eine eingabe von 10.000 erfolgen.
</t>
        </r>
      </text>
    </comment>
    <comment ref="V10" authorId="0" shapeId="0" xr:uid="{AE942E2F-ABC0-4BE5-BAFF-C8A55995594C}">
      <text>
        <r>
          <rPr>
            <b/>
            <sz val="9"/>
            <color indexed="81"/>
            <rFont val="Segoe UI"/>
            <family val="2"/>
          </rPr>
          <t>Dieser Wert zeigt die rechnerischen circa Laufzeit in Jahren einees Annuitätendarlehens oder auch Tilgungsdarlehen</t>
        </r>
        <r>
          <rPr>
            <sz val="9"/>
            <color indexed="81"/>
            <rFont val="Segoe UI"/>
            <family val="2"/>
          </rPr>
          <t xml:space="preserve">
</t>
        </r>
      </text>
    </comment>
    <comment ref="C11" authorId="0" shapeId="0" xr:uid="{E1E8135C-2B54-4130-A9C9-C9113A0EE0EF}">
      <text>
        <r>
          <rPr>
            <b/>
            <sz val="9"/>
            <color indexed="81"/>
            <rFont val="Segoe UI"/>
            <family val="2"/>
          </rPr>
          <t>Damit eine Berechnug erfolgt muß in der Spalte D eine Eingabe erfolgt sein!</t>
        </r>
        <r>
          <rPr>
            <sz val="9"/>
            <color indexed="81"/>
            <rFont val="Segoe UI"/>
            <family val="2"/>
          </rPr>
          <t xml:space="preserve">
</t>
        </r>
      </text>
    </comment>
    <comment ref="C30" authorId="0" shapeId="0" xr:uid="{546B304D-69C8-4F3E-91DF-637FA47141CD}">
      <text>
        <r>
          <rPr>
            <sz val="9"/>
            <color indexed="81"/>
            <rFont val="Segoe UI"/>
            <family val="2"/>
          </rPr>
          <t xml:space="preserve">sollten weitere Darlehen/Kredite bestehen bitte eine zweite oder weitere Vorlage beginnen!
</t>
        </r>
      </text>
    </comment>
    <comment ref="V33" authorId="0" shapeId="0" xr:uid="{499A0320-3BAC-4F52-87D5-56C59AC46056}">
      <text>
        <r>
          <rPr>
            <b/>
            <sz val="9"/>
            <color indexed="81"/>
            <rFont val="Segoe UI"/>
            <family val="2"/>
          </rPr>
          <t xml:space="preserve">Unter der </t>
        </r>
        <r>
          <rPr>
            <b/>
            <sz val="9"/>
            <color indexed="10"/>
            <rFont val="Segoe UI"/>
            <family val="2"/>
          </rPr>
          <t>theoretischen</t>
        </r>
        <r>
          <rPr>
            <b/>
            <sz val="9"/>
            <color indexed="81"/>
            <rFont val="Segoe UI"/>
            <family val="2"/>
          </rPr>
          <t xml:space="preserve"> Annahme, daß alle freiwerdenden Kreditraten in die verbleibenden Verbindlichkeiten / Kredite einfließen</t>
        </r>
        <r>
          <rPr>
            <sz val="9"/>
            <color indexed="81"/>
            <rFont val="Segoe UI"/>
            <family val="2"/>
          </rPr>
          <t xml:space="preserve">
</t>
        </r>
      </text>
    </comment>
    <comment ref="H36" authorId="0" shapeId="0" xr:uid="{B4344A32-ABFA-470E-B9C6-EEDBB5A74391}">
      <text>
        <r>
          <rPr>
            <b/>
            <sz val="9"/>
            <color indexed="81"/>
            <rFont val="Segoe UI"/>
            <family val="2"/>
          </rPr>
          <t>Die Eingabe der Laufzeit für die Kontokorrentkredite erfolgt in</t>
        </r>
        <r>
          <rPr>
            <b/>
            <sz val="9"/>
            <color indexed="39"/>
            <rFont val="Segoe UI"/>
            <family val="2"/>
          </rPr>
          <t xml:space="preserve"> Monaten </t>
        </r>
        <r>
          <rPr>
            <b/>
            <sz val="9"/>
            <color indexed="81"/>
            <rFont val="Segoe UI"/>
            <family val="2"/>
          </rPr>
          <t xml:space="preserve">
oder 
</t>
        </r>
        <r>
          <rPr>
            <b/>
            <sz val="9"/>
            <color indexed="10"/>
            <rFont val="Segoe UI"/>
            <family val="2"/>
          </rPr>
          <t>baw.</t>
        </r>
        <r>
          <rPr>
            <b/>
            <sz val="9"/>
            <color indexed="81"/>
            <rFont val="Segoe UI"/>
            <family val="2"/>
          </rPr>
          <t xml:space="preserve">
</t>
        </r>
        <r>
          <rPr>
            <sz val="9"/>
            <color indexed="81"/>
            <rFont val="Segoe UI"/>
            <family val="2"/>
          </rPr>
          <t xml:space="preserve">
</t>
        </r>
      </text>
    </comment>
    <comment ref="K36" authorId="0" shapeId="0" xr:uid="{9E96CF1F-45B7-4555-B7BE-EBD576C5DD02}">
      <text>
        <r>
          <rPr>
            <b/>
            <sz val="9"/>
            <color indexed="81"/>
            <rFont val="Segoe UI"/>
            <family val="2"/>
          </rPr>
          <t>pot. Belastung der offenen Linie 
                             =
rechnerische Höhe von KK-Zinsen für den nicht inanspuchgenommenen
KK-Linie-Anteil.</t>
        </r>
        <r>
          <rPr>
            <sz val="9"/>
            <color indexed="81"/>
            <rFont val="Segoe UI"/>
            <family val="2"/>
          </rPr>
          <t xml:space="preserve">
</t>
        </r>
      </text>
    </comment>
    <comment ref="F37" authorId="0" shapeId="0" xr:uid="{2216CC82-3899-4A5B-9F14-DE068D45B50F}">
      <text>
        <r>
          <rPr>
            <b/>
            <sz val="9"/>
            <color indexed="81"/>
            <rFont val="Segoe UI"/>
            <family val="2"/>
          </rPr>
          <t>Basis für KD-Berechnung
KD = Kapitaldienst</t>
        </r>
        <r>
          <rPr>
            <sz val="9"/>
            <color indexed="81"/>
            <rFont val="Segoe UI"/>
            <family val="2"/>
          </rPr>
          <t xml:space="preserve">
</t>
        </r>
      </text>
    </comment>
    <comment ref="G37" authorId="0" shapeId="0" xr:uid="{C9091A48-71A0-445B-9AB5-AB17CB3068CF}">
      <text>
        <r>
          <rPr>
            <b/>
            <sz val="9"/>
            <color indexed="81"/>
            <rFont val="Segoe UI"/>
            <family val="2"/>
          </rPr>
          <t>Inanspruchnahme als Zusatzinformation</t>
        </r>
        <r>
          <rPr>
            <sz val="9"/>
            <color indexed="81"/>
            <rFont val="Segoe UI"/>
            <family val="2"/>
          </rPr>
          <t xml:space="preserve">
</t>
        </r>
      </text>
    </comment>
    <comment ref="C47" authorId="0" shapeId="0" xr:uid="{506E63B3-C1CF-487C-9B2A-E5D15A0810E8}">
      <text>
        <r>
          <rPr>
            <b/>
            <sz val="9"/>
            <color indexed="81"/>
            <rFont val="Segoe UI"/>
            <family val="2"/>
          </rPr>
          <t>sollten weitere KK-Linien bestehen bitte eine zweite oder weitere Vorlage beginnen!</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Rolf Henninger</author>
  </authors>
  <commentList>
    <comment ref="F7" authorId="0" shapeId="0" xr:uid="{0CEA99C4-2E8B-409A-87C8-04D1CD041804}">
      <text>
        <r>
          <rPr>
            <sz val="9"/>
            <color indexed="81"/>
            <rFont val="Segoe UI"/>
            <family val="2"/>
          </rPr>
          <t xml:space="preserve">in solchen Zellen sind Eingabehilfen hinterlegt !
</t>
        </r>
      </text>
    </comment>
    <comment ref="F22" authorId="0" shapeId="0" xr:uid="{F16B71D4-3BF2-485A-99D9-F69E64CC7874}">
      <text>
        <r>
          <rPr>
            <sz val="9"/>
            <color indexed="81"/>
            <rFont val="Segoe UI"/>
            <family val="2"/>
          </rPr>
          <t xml:space="preserve">durch die Eingabe eines </t>
        </r>
        <r>
          <rPr>
            <b/>
            <sz val="9"/>
            <color indexed="10"/>
            <rFont val="Segoe UI"/>
            <family val="2"/>
          </rPr>
          <t>ü</t>
        </r>
        <r>
          <rPr>
            <sz val="9"/>
            <color indexed="81"/>
            <rFont val="Segoe UI"/>
            <family val="2"/>
          </rPr>
          <t xml:space="preserve"> wird ein Haken gesetzt !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FAA3AE9-B63F-413B-AAC0-0A3E641021AC}" keepAlive="1" name="Abfrage - Page001" description="Verbindung mit der Abfrage 'Page001' in der Arbeitsmappe." type="5" refreshedVersion="0" background="1">
    <dbPr connection="Provider=Microsoft.Mashup.OleDb.1;Data Source=$Workbook$;Location=Page001;Extended Properties=&quot;&quot;" command="SELECT * FROM [Page001]"/>
  </connection>
</connections>
</file>

<file path=xl/sharedStrings.xml><?xml version="1.0" encoding="utf-8"?>
<sst xmlns="http://schemas.openxmlformats.org/spreadsheetml/2006/main" count="282" uniqueCount="223">
  <si>
    <t>Darlehen</t>
  </si>
  <si>
    <t>Kreditgeber</t>
  </si>
  <si>
    <t>Konto-Nr</t>
  </si>
  <si>
    <t>Kreditbetrag</t>
  </si>
  <si>
    <t>Zinssatz</t>
  </si>
  <si>
    <t>gültig bis</t>
  </si>
  <si>
    <t>Tilgung</t>
  </si>
  <si>
    <t>Anmerkungen</t>
  </si>
  <si>
    <t>Kontokorrentkredite</t>
  </si>
  <si>
    <t>Konto-Nr.</t>
  </si>
  <si>
    <t>fest/
variabel</t>
  </si>
  <si>
    <t>Summe</t>
  </si>
  <si>
    <t>fest</t>
  </si>
  <si>
    <t>Annuität</t>
  </si>
  <si>
    <t>Endfällig</t>
  </si>
  <si>
    <t>Kapitaldienst</t>
  </si>
  <si>
    <t>Betrag in Euro</t>
  </si>
  <si>
    <t>Höhe Belastung</t>
  </si>
  <si>
    <t>variabel</t>
  </si>
  <si>
    <t>Kunde:</t>
  </si>
  <si>
    <t>Rechtsform:</t>
  </si>
  <si>
    <t>Branche:</t>
  </si>
  <si>
    <t>Tilgungsart</t>
  </si>
  <si>
    <t>pot. Belastung offene Linie</t>
  </si>
  <si>
    <t>Hier Berechnung des gewichteten Zinsanteils am Gesamtzinsanteil je separater Zeile. Keine Gesamtberechnung analog Vorgehensweise Darl. aufgrund evtl. ÜZ</t>
  </si>
  <si>
    <t xml:space="preserve"> 23.5.18.14.5.18...2.15.15.19.@.22.2.16.21.18...4.5</t>
  </si>
  <si>
    <t>bei endfälligen Darlehen:</t>
  </si>
  <si>
    <t>Bankenspiegel</t>
  </si>
  <si>
    <t>Inanspruchnahme</t>
  </si>
  <si>
    <t>Text für DropDown-Menü (nicht löschen!):</t>
  </si>
  <si>
    <r>
      <t>Zinsaufwand in Euro ca.</t>
    </r>
    <r>
      <rPr>
        <sz val="10"/>
        <color rgb="FFFF0000"/>
        <rFont val="GenosGFG"/>
        <family val="2"/>
      </rPr>
      <t xml:space="preserve"> p.a</t>
    </r>
    <r>
      <rPr>
        <sz val="10"/>
        <color theme="1"/>
        <rFont val="GenosGFG"/>
        <family val="2"/>
      </rPr>
      <t>.</t>
    </r>
  </si>
  <si>
    <r>
      <t xml:space="preserve">nominal
</t>
    </r>
    <r>
      <rPr>
        <sz val="10"/>
        <color rgb="FFFF0000"/>
        <rFont val="GenosGFG"/>
        <family val="2"/>
      </rPr>
      <t>p.a.</t>
    </r>
    <r>
      <rPr>
        <sz val="10"/>
        <color theme="1"/>
        <rFont val="GenosGFG"/>
        <family val="2"/>
      </rPr>
      <t xml:space="preserve">
in %</t>
    </r>
  </si>
  <si>
    <t xml:space="preserve">ursprünglich
</t>
  </si>
  <si>
    <t>aktuell
Valuta</t>
  </si>
  <si>
    <r>
      <t xml:space="preserve">Art des Darlehens (zwingend zu befüllen)
</t>
    </r>
    <r>
      <rPr>
        <sz val="7"/>
        <color rgb="FFFF0000"/>
        <rFont val="GenosGFG"/>
        <family val="2"/>
      </rPr>
      <t>(Annuität, Tilg. Endfällig)</t>
    </r>
    <r>
      <rPr>
        <sz val="8"/>
        <color theme="1"/>
        <rFont val="GenosGFG"/>
        <family val="2"/>
      </rPr>
      <t xml:space="preserve">
</t>
    </r>
  </si>
  <si>
    <r>
      <t xml:space="preserve">Häufigkeit p.a.
</t>
    </r>
    <r>
      <rPr>
        <sz val="10"/>
        <color rgb="FFFF0000"/>
        <rFont val="GenosGFG"/>
        <family val="2"/>
      </rPr>
      <t xml:space="preserve"> (in Monaten)</t>
    </r>
  </si>
  <si>
    <t>Betrag
je Fälligkeit
 in Euro</t>
  </si>
  <si>
    <r>
      <rPr>
        <sz val="10"/>
        <color rgb="FF00B050"/>
        <rFont val="GenosGFG"/>
        <family val="2"/>
      </rPr>
      <t>kalkulative</t>
    </r>
    <r>
      <rPr>
        <sz val="10"/>
        <rFont val="GenosGFG"/>
        <family val="2"/>
      </rPr>
      <t xml:space="preserve"> Tilgung in Euro p.a.</t>
    </r>
  </si>
  <si>
    <r>
      <rPr>
        <sz val="10"/>
        <color rgb="FF0000FF"/>
        <rFont val="GenosGFG"/>
        <family val="2"/>
      </rPr>
      <t xml:space="preserve">sep. Ansparung
</t>
    </r>
    <r>
      <rPr>
        <sz val="10"/>
        <rFont val="GenosGFG"/>
        <family val="2"/>
      </rPr>
      <t xml:space="preserve"> in Euro
 p.a.</t>
    </r>
  </si>
  <si>
    <t>Datum, Unterschrift / ggf. Firmenstempel</t>
  </si>
  <si>
    <r>
      <t xml:space="preserve">Laufzeit
</t>
    </r>
    <r>
      <rPr>
        <sz val="10"/>
        <color rgb="FFFF0000"/>
        <rFont val="GenosGFG"/>
        <family val="2"/>
      </rPr>
      <t>in Mt.</t>
    </r>
  </si>
  <si>
    <r>
      <t xml:space="preserve">Soll
Zinssatz
</t>
    </r>
    <r>
      <rPr>
        <b/>
        <sz val="10"/>
        <color theme="1"/>
        <rFont val="GenosGFG"/>
        <family val="2"/>
      </rPr>
      <t>p.a.</t>
    </r>
  </si>
  <si>
    <r>
      <rPr>
        <b/>
        <sz val="10"/>
        <color theme="1"/>
        <rFont val="GenosGFG"/>
        <family val="2"/>
      </rPr>
      <t xml:space="preserve">LZ </t>
    </r>
    <r>
      <rPr>
        <sz val="10"/>
        <color theme="1"/>
        <rFont val="GenosGFG"/>
        <family val="2"/>
      </rPr>
      <t xml:space="preserve">
circa in</t>
    </r>
    <r>
      <rPr>
        <b/>
        <sz val="10"/>
        <color theme="1"/>
        <rFont val="GenosGFG"/>
        <family val="2"/>
      </rPr>
      <t xml:space="preserve"> Jahre</t>
    </r>
  </si>
  <si>
    <r>
      <t xml:space="preserve">
 in Euro
 ca.</t>
    </r>
    <r>
      <rPr>
        <b/>
        <sz val="10"/>
        <color theme="1"/>
        <rFont val="GenosGFG"/>
        <family val="2"/>
      </rPr>
      <t xml:space="preserve"> p.a.</t>
    </r>
  </si>
  <si>
    <t>Eingabefelder/Zellen sind gelb unterlegt</t>
  </si>
  <si>
    <t>Zellen mit einem roten Eck rechts oben enthalten Eingabehilfen. Hierzu muß man mit dem Curser nur auf dieses rote Eck fahren</t>
  </si>
  <si>
    <t>Anwendungsbeschreibung-Hilfen  zur Excel-Datei  " Bankenspiegel "</t>
  </si>
  <si>
    <t>Mindestangaben:</t>
  </si>
  <si>
    <t xml:space="preserve"> - Darlehensnehmer</t>
  </si>
  <si>
    <t xml:space="preserve"> -Inanspruchnahme -</t>
  </si>
  <si>
    <t xml:space="preserve"> - offene Zusage</t>
  </si>
  <si>
    <t xml:space="preserve"> - Zinssatz</t>
  </si>
  <si>
    <t xml:space="preserve"> - Tilgungsleistungen aller Fremdbanken oder Drittgläubiger</t>
  </si>
  <si>
    <t>ü</t>
  </si>
  <si>
    <t>Bilanzstichtag / Stichtag:</t>
  </si>
  <si>
    <t>rechnerischer durchschnittlicher Zinsanteil:</t>
  </si>
  <si>
    <t>rechnerischer durchschnittlicher Tilgungsanteil:</t>
  </si>
  <si>
    <t>Höhe der Linie</t>
  </si>
  <si>
    <t>Klassifizierungsstufe 1 Bewertung der kritischen Faktoren</t>
  </si>
  <si>
    <t xml:space="preserve">Fragen </t>
  </si>
  <si>
    <t>Bewertung</t>
  </si>
  <si>
    <t>Rechnungslegungs-/Steuerungsrelevanz</t>
  </si>
  <si>
    <t>Ist das Verarbeitungsergebnis Rechnungslegungsrelevant?</t>
  </si>
  <si>
    <t>Ist das Verarbeitungsergebnis Steuerungsrelevant</t>
  </si>
  <si>
    <t>Risikoeinschätzung / finanzieller Schaden größer 750TEUR (Wesentlichkeitsgrenze)</t>
  </si>
  <si>
    <r>
      <t>Schaden bei Ausfall oder Fehlern in der Anwendung ist größer als</t>
    </r>
    <r>
      <rPr>
        <b/>
        <sz val="11"/>
        <color theme="1"/>
        <rFont val="Calibri"/>
        <family val="2"/>
        <scheme val="minor"/>
      </rPr>
      <t xml:space="preserve"> 1,5 Mio</t>
    </r>
  </si>
  <si>
    <t>Hat die Anwendung bzw. deren Verarbeitungsergebnisse eine unmittelbare Auswirkung auf die Kundenbeziehung und damit durch Wahrnehmung in der Öffentlichkeit mit dem Ansehen geschädigt werden kann und zu einem Schaden größer als 1,5 Mio führt.</t>
  </si>
  <si>
    <t>Investitionen- oder Personalentscheidungen</t>
  </si>
  <si>
    <t>Werden auf Basis der Verarbeitungsergebnisse Investitionen- oder Personalentscheidungen getroffen?</t>
  </si>
  <si>
    <t xml:space="preserve"> Auswirkung auf den Endkunden oder Partner der Bank (z.B. Gebühren, Konditionen)</t>
  </si>
  <si>
    <t>Haben die Verarbeitungsergebnisse direkte finanzielle Auswirkung auf den Endkunden oder Partner der Bank (z.B. Gebühren, Konditionen)?</t>
  </si>
  <si>
    <t>Auswertung und Versand von personenbezogenen Daten</t>
  </si>
  <si>
    <t>Versand von vertraulichen Daten an den Endkunden oder Externe (C3) außerhalb einer Auftragsdatenverarbeitung?</t>
  </si>
  <si>
    <t>Kundenselektionen mit potenzieller Missachtung von Werbe- oder DSGVO- Widerspruch?</t>
  </si>
  <si>
    <t>Klassifizierungsstufe 2: Bewertung der einmaligen Nutzung</t>
  </si>
  <si>
    <t>Mehrfachnutzung</t>
  </si>
  <si>
    <t>Handelt es sich um eine Anwendung mit einmaliger Nutzung?</t>
  </si>
  <si>
    <t xml:space="preserve">Dokumentation / Test- und Freigabeverfahren </t>
  </si>
  <si>
    <t>Bemerkungen</t>
  </si>
  <si>
    <t>Grundsätzliche Dokumentation</t>
  </si>
  <si>
    <t>Beispiel</t>
  </si>
  <si>
    <t>Name der Anwendung</t>
  </si>
  <si>
    <t>Muster</t>
  </si>
  <si>
    <t>Zweck der Anwendung</t>
  </si>
  <si>
    <t>Berechnung der Kapitaldienstfähigkeit bei gewerblichen Kunden.</t>
  </si>
  <si>
    <t>Verwendung im Geschäftsprozess</t>
  </si>
  <si>
    <t xml:space="preserve">Ergibt sich aus dem tangierten Geschäftsprozess. Dokumentation siehe ForumISM. </t>
  </si>
  <si>
    <t>Trägersystem</t>
  </si>
  <si>
    <t>Excel</t>
  </si>
  <si>
    <t>Fachverantwortliche(r) Mitarbeiter</t>
  </si>
  <si>
    <t>Max</t>
  </si>
  <si>
    <t>Technisch verantwortliche(r) Mitarbeiter</t>
  </si>
  <si>
    <t>Umgesetzte Maßnahmen:</t>
  </si>
  <si>
    <t>Verwendung eines Laufwerks, auf das nur die erforderlichen Mitarbeiter Zugriff haben.</t>
  </si>
  <si>
    <t>Ja Abteilungslaufwerk</t>
  </si>
  <si>
    <t>Zugriffschutz auf die enthaltenen Daten, Funktionen, Makros und Felder (z.B. mittels Zellschutz in Excel)</t>
  </si>
  <si>
    <t>Ja Blattschutz ist aktiviert</t>
  </si>
  <si>
    <t>Versionierung der Anwendung</t>
  </si>
  <si>
    <t>Versionierung der Anwendung erfolgt in ForumISM</t>
  </si>
  <si>
    <t xml:space="preserve">Bildung von Checksummen bzw. anwendungsbezogenen IT-Kontrollen (u.a. Plausibilitätsprüfungen) </t>
  </si>
  <si>
    <t>siehe Test- und Freigabe</t>
  </si>
  <si>
    <t>Dokumentationen von Änderungen</t>
  </si>
  <si>
    <t>siehe Tabellenblatt "Doku der lfd. Veränderungen"</t>
  </si>
  <si>
    <t>Personenbezogene Daten</t>
  </si>
  <si>
    <t>Minimierung personenbezogener Daten</t>
  </si>
  <si>
    <t>Die Vorgaben des Datenschutzrechtes (Grundsatz der Datensparsamkeit, Löschfristen usw.) sind zwingend zu beachten.</t>
  </si>
  <si>
    <t xml:space="preserve">Schnellstmögliche Pseudonymisierung der Daten </t>
  </si>
  <si>
    <t>z.B. 'Bei der Bestückung der Excel-Datei wurde eine IDA-Auswertung erstellt, welche nur die minimalen Anforderungen an personenbezogenen Daten beinhaltet.</t>
  </si>
  <si>
    <t>Implementierung sowie Umsetzung der Löschregeln</t>
  </si>
  <si>
    <t>Keine Pseudonymisierung der Daten, da Löschfrist festgelegt und die Datei nicht weiterverwendet wird.</t>
  </si>
  <si>
    <t>Dokumentation der Anwendung</t>
  </si>
  <si>
    <t>Anwenderdokumentation</t>
  </si>
  <si>
    <t>Beschreibung der Eingabefelder, die maschinell bzw. die manuell durch den Anwender gefüllt werden müssen</t>
  </si>
  <si>
    <t>'Ablaufbeschreibung entweder hier im Dokument oder Verweis auf ein separates Word-Dokument unter Angabe des Pfades.</t>
  </si>
  <si>
    <t>Darstellung der Ergebnisdaten</t>
  </si>
  <si>
    <t>z.B. sind gekennzeichnet mit blauer Farbe und weißer Schrift</t>
  </si>
  <si>
    <t xml:space="preserve">Müssen Makros bzw. Programmlogiken durch den Anwender separat gestartet werden, so ist dies entsprechend darzustellen. </t>
  </si>
  <si>
    <t>Nein</t>
  </si>
  <si>
    <t>Auflistung der implementierten bzw. möglichen Kontrollen, soweit diese für die Benutzung relevant sind, inklusive der implementierten Datenqualitätsverfahren.</t>
  </si>
  <si>
    <t>Summe im Feld C30 muss mit dem Wert aus agree "Bilanzsumme" übereinstimmen</t>
  </si>
  <si>
    <t xml:space="preserve">Darstellung der Ursachen möglicher Fehler, z.B. wenn eine Plausibilitätsprüfung auf einen Fehler in der Verarbeitung hinweist. </t>
  </si>
  <si>
    <t>siehe Anwenderdokumentation "Vorgehensweise bei Fehler"</t>
  </si>
  <si>
    <t>Darstellung ggf. weiterer durchzuführender Aktivitäten bei der Nutzung der Anwendung .</t>
  </si>
  <si>
    <t>keine weiteren Aktivitäten</t>
  </si>
  <si>
    <t xml:space="preserve">Ansprechpartner bei technischen Fehlern in der Datenverarbeitung </t>
  </si>
  <si>
    <t>Max Muster</t>
  </si>
  <si>
    <t>technische Dokumentation</t>
  </si>
  <si>
    <t>Beschreibung der Eingabedaten.</t>
  </si>
  <si>
    <t>Dies umfasst sowohl die Daten, die durch den Mitarbeiter manuell erfasst werden müssen, als auch die Daten, die über externe Quellen eingelesen werden. Für die Integrität/Authentizität dieser Daten ist der Prozessverantwortliche/Anwendungseigentümer verantwortlich.
z.B. ''sind gekennzeichnet mit gelber Farbe und schwarzer Schrift.
Weitere Informationen der Eingabefelder sind in der Anwenderdokumentation hinterlegt</t>
  </si>
  <si>
    <t>Beschreibung der verwendeten Rechenlogiken</t>
  </si>
  <si>
    <t>Komplexe Formeln sind so zu beschreiben, dass deren Funktionsweise von einem sachkundigen Dritten nachvollzogen werden kann.</t>
  </si>
  <si>
    <t>Beschreibung der Kontrollen</t>
  </si>
  <si>
    <t>Beschreibung der in die Anwendung implementierten maschinellen Kontrollen, (z. B. Prüfziffernberechnung), maschinell unterstützten Kontrollen (z. B. Plausibilisierungen, Prüfziffern) sowie die gem. IKS-Konzeption der Volksbank Lahr eG - implementierten weiteren technischen Kontrollmaßnahmen. 
z.B. '1/4 jährlich findet eine Plausibilisierung durch eine andere Person der Fachabteilung statt, ob die Konditionssätze aktuell sind.</t>
  </si>
  <si>
    <t xml:space="preserve">Beschreibung von Ausgabedaten. </t>
  </si>
  <si>
    <t>Ausgabedaten können sowohl Zwischenergebnisse, die für weitere Verarbeitungsschritte innerhalb der Anwendung benötigt werden, als auch Endergebnisse sein, die beispielsweise als Kennzahlen in Berichte eingehen. Es muss für einen sachkundigen Dritten nachvollziehbar sein, wie die Ausgabe-daten berechnet wurden und wohin sie übergeben werden.
z.B. 'Die Ausgabendaten fließen weiter in den Gesamtbericht "Vorstand.xls"</t>
  </si>
  <si>
    <t>Beschreibung wiederkehrende Aufgaben</t>
  </si>
  <si>
    <t>Wiederkehrende Aufgaben im Rahmen des Betriebs der Anwendung und Schnittstellen, d. h., wie Daten womit und wohin eingelesen bzw. über Exportfunktionen weitergegeben werden.</t>
  </si>
  <si>
    <t>Beschreibung der unterstützten Protokolle und nachgelagerten Kontrollverfahren.</t>
  </si>
  <si>
    <t>Z.B. 'monatliche Aktualisierung über csv-Datei aus IDA "Bestandszahlen"</t>
  </si>
  <si>
    <t>Beschreibung der unterstützten technischen Verfahren zum Informationssicherheitsmanagement</t>
  </si>
  <si>
    <t>z.B. 'Plausibilisierungsprüfung durch das Vertriebscontrolling</t>
  </si>
  <si>
    <t>Formeldokumentation</t>
  </si>
  <si>
    <t>z.B. Blattschutz wird gesetzt und bei der Freigabe überprüft</t>
  </si>
  <si>
    <t>Betriebsdokumentation</t>
  </si>
  <si>
    <t xml:space="preserve">Sofern für Anwendung die GoBD-Relevanz bejaht werden muss, ist im Sinne der Vollständigkeit der GoBD-Einhaltung neben dem Fachkonzept, dem Testkonzept, der Technischen Dokumentation / des Integrationshandbuches und eine „Betriebsdokumentation“ zusätzlich zu erstellen. </t>
  </si>
  <si>
    <t>Eine Dokumentation unmittelbar in der Anwendung ist möglich. Aus der Betriebsdokumentation muss ersichtlich sein, wie die elektronischen Belege erfasst, empfangen, verarbeitet, ausgegeben und aufbewahrt werden. In Bezug auf elektronische Dokumente betrifft dies den End-to-End-Prozess von der Entstehung der Informationen über die Indizierung, Verarbeitung und Speicherung, dem eindeutigen Wiederfinden und der maschinellen Auswertbarkeit, der Absicherung gegen Verlust und Verfälschung bis hin zur Reproduktion.</t>
  </si>
  <si>
    <t>Test- und Freigabeverfahren</t>
  </si>
  <si>
    <t>Entwicklung:</t>
  </si>
  <si>
    <t>intern / extern</t>
  </si>
  <si>
    <t>Entwicklertest (fachlicher Test) durchgeführt:</t>
  </si>
  <si>
    <t>Entwickler Name</t>
  </si>
  <si>
    <t>Funktionstest (fachlicher Test):</t>
  </si>
  <si>
    <r>
      <t xml:space="preserve">Tester Name </t>
    </r>
    <r>
      <rPr>
        <u/>
        <sz val="11"/>
        <color rgb="FF000000"/>
        <rFont val="Frutiger VR"/>
        <family val="2"/>
      </rPr>
      <t>Hinweis:</t>
    </r>
    <r>
      <rPr>
        <sz val="11"/>
        <color rgb="FF000000"/>
        <rFont val="Frutiger VR"/>
        <family val="2"/>
      </rPr>
      <t xml:space="preserve"> der Entwickler darf auch der Tester sein</t>
    </r>
  </si>
  <si>
    <t>Freigabe:</t>
  </si>
  <si>
    <r>
      <t xml:space="preserve">Freigeber Name </t>
    </r>
    <r>
      <rPr>
        <b/>
        <sz val="11"/>
        <color rgb="FF000000"/>
        <rFont val="Frutiger VR"/>
        <family val="2"/>
      </rPr>
      <t>Entwickler darf nicht freigeben!!!</t>
    </r>
  </si>
  <si>
    <t>z.B. Version 1.0</t>
  </si>
  <si>
    <t>Testfallbeschreibung</t>
  </si>
  <si>
    <t>Testdaten</t>
  </si>
  <si>
    <t>Wie und was wurde getestet?</t>
  </si>
  <si>
    <t>z.B. 'Lückenlose Überprüfung der Daten: Angabe von Datei, Blatt, Zeile/Spalte z.B. "Zahlen bzw. Verknüpfungen, Formate wurden in allen Tabellenblättern mit Datawarehouse abgeglichen". Die überprüften Zahlen wurden in Testprotokollen dokumentiert.</t>
  </si>
  <si>
    <t xml:space="preserve">Erwartetes Testergebnis </t>
  </si>
  <si>
    <t>Korrekte Darstellung der Daten.</t>
  </si>
  <si>
    <t>Entspicht das erzielte Testergebnis dem Erwarteten?</t>
  </si>
  <si>
    <t>ja / nein</t>
  </si>
  <si>
    <t>Müssen aus den Tests abgeleitete Maßnahmen ergriffen werden?</t>
  </si>
  <si>
    <t>Durchführung des Test</t>
  </si>
  <si>
    <t>'TT.MM.JJJJ</t>
  </si>
  <si>
    <t>Dokumentationen der fortlaufenden Veränderungen</t>
  </si>
  <si>
    <t>Version*</t>
  </si>
  <si>
    <t>Tabellenblatt</t>
  </si>
  <si>
    <t>Veränderungen</t>
  </si>
  <si>
    <t>Datum</t>
  </si>
  <si>
    <t>verändert</t>
  </si>
  <si>
    <t>geprüft</t>
  </si>
  <si>
    <t>freigegeben</t>
  </si>
  <si>
    <t>*Bei größeren Änderungen neue Versionsnummer vergeben!</t>
  </si>
  <si>
    <t>Das Einfügen neuer Tabellenblätter führt normalerweise zu einer neuen Version.</t>
  </si>
  <si>
    <t xml:space="preserve">Hinweis: </t>
  </si>
  <si>
    <t>Bitte beschreiben Sie in diesem Tabellenblatt das Testverfahren bei wesentlichen Änderungen.</t>
  </si>
  <si>
    <t>Freigabe erteilt am:</t>
  </si>
  <si>
    <t>Daten/ Parameter vom TT.MM.JJJJ</t>
  </si>
  <si>
    <t>z.B. lückenlose Überprüfung der Daten: Angabe von Datei, Blatt, Zeile/Spalte z.B. "Zahlen bzw. Verknüpfungen, Formate wurden in allen Tabellenblättern mit Datawarehouse abgeglichen". Die überprüften Zahlen wurden in Testprotokollen dokumentiert.</t>
  </si>
  <si>
    <t>i.d.R. "korrekte Darstellung der Daten"</t>
  </si>
  <si>
    <t>Entspricht das erzielte Testergebnis dem Erwarteten?</t>
  </si>
  <si>
    <t>Ja/Nein</t>
  </si>
  <si>
    <t>Bemerkung</t>
  </si>
  <si>
    <t>Ja</t>
  </si>
  <si>
    <t>Verwendungs-
zweck</t>
  </si>
  <si>
    <t>Bankenspiegel-Mustervorlage.xltx</t>
  </si>
  <si>
    <t>Muster/Vorlage für den Bankkunden uns eine Übersicht über seine Gesamtverbindlichkeiten mit Laufzeit, Zins, Tilg; Verwendungszweck ….  Darzustellen / einzureichen</t>
  </si>
  <si>
    <t>Kredit</t>
  </si>
  <si>
    <t>Rolf Henninger</t>
  </si>
  <si>
    <t>siehe Test - und Freigabe</t>
  </si>
  <si>
    <t>die Eingabefelder sind gelb hinterelgt. Teilweise sind in diesen Zellen Eingabeinformationen/Hilfen hinterlegt. Teilweis sind die Felder auch selbsterklärend</t>
  </si>
  <si>
    <t>Absummierungen sind grau unterlegt und Fettdruck</t>
  </si>
  <si>
    <t>nicht gegeben</t>
  </si>
  <si>
    <t xml:space="preserve">Überwiegend einfache Summenformeln kombiniert mit Wenn-Bedingung, Weiter gibt es 3 Kontrollkästchen um Informationen ein-/ auszublenden. </t>
  </si>
  <si>
    <t>Nach vollständiger Eingabe kann aus dem Bankenspiegel die Gesamtverschuldung sowie die Höhe des Kapitaldienstes entnommen werden.</t>
  </si>
  <si>
    <t>-</t>
  </si>
  <si>
    <t xml:space="preserve">ggf. Abgleich mit der uns erstellen KD-Berechnung </t>
  </si>
  <si>
    <t>Blattschutz wird gesetzt und bei der Freigabe überprüft.</t>
  </si>
  <si>
    <t>nicht GoBD-relevant</t>
  </si>
  <si>
    <t>intern</t>
  </si>
  <si>
    <t>Versiojn: 2024-01</t>
  </si>
  <si>
    <t>Korrekte Darstellung der Daten</t>
  </si>
  <si>
    <t>ja</t>
  </si>
  <si>
    <t>nein</t>
  </si>
  <si>
    <t>Entwicklung</t>
  </si>
  <si>
    <t>2024-01</t>
  </si>
  <si>
    <t>'Minimierung der personenbezogenen Daten ist gegeben durch manuelle Eingaben</t>
  </si>
  <si>
    <t>nicht erforderlich</t>
  </si>
  <si>
    <t>'Interne Löschregel in Orgastruktur geregelt</t>
  </si>
  <si>
    <t>Die Kunden / die Anwender erfassen alle Daten im Zusammenhang ihrer bestehenden Verbindlichkeiten wie:
Kreditgeber, Verwendungszweck; Darlehen-Nr.;  Zinssatz; Inaspruchnahme; Konditionsfestschreibung; Tilgung oder Endfällig; Kreditart z.b. Annuität oder Tilg. oder Endfällig oder KK; ....
Daraus ergibt sich eine Gesamtübersicht "Bankenspiegel" aus der/dem z.B. die Gesamtverschuldung sowie der Kapitaldienst entnommen werden kann.</t>
  </si>
  <si>
    <t>Ggf. ergibt sich automatisch ein Abgleich wenn die Daten manuell  in unser Auswertungssystem übertrage werden</t>
  </si>
  <si>
    <t>Hannes Boitz und Jan Artelt</t>
  </si>
  <si>
    <t>Nur gelb unterlegte Zellen sind "Eingabefelder". In Zellen welche oben rechts ein rotes Dreieck aufweisen, sind Eingabeerklärungen hinterlegt. Die Berchnung des KD erfolgt erst mit Eingaben in der Spalte/Zellen D. Weiter sind drei "Steuerungskästen" vorhanden. Durch ein "An" klicken" werden Zusatz Informationen ein- / ausgeblendet."</t>
  </si>
  <si>
    <t>Wir haben die Daten aus einer anderen Excel-KD-Berechnung in dieses Tool eingegeben und die Ergebnisse verglichen. Zudem wurden mit dem Taschenrechner Rechenprüfungen voergenommen. Auch wird ein Kunde, der diese Vorlage nutzen will im Eigeninteresse die Daten prüfen.</t>
  </si>
  <si>
    <t>siehe oben Zelle B47</t>
  </si>
  <si>
    <t>Hannes Boitz</t>
  </si>
  <si>
    <t>bbb</t>
  </si>
  <si>
    <t>2025-01</t>
  </si>
  <si>
    <t>neues VOBA Logo eingefügt und Schriftart gewechselt auf GenoGFG</t>
  </si>
  <si>
    <t>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</si>
</sst>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 #,##0.00\ &quot;€&quot;_-;\-* #,##0.00\ &quot;€&quot;_-;_-* &quot;-&quot;??\ &quot;€&quot;_-;_-@_-"/>
    <numFmt numFmtId="164" formatCode="0.0%"/>
    <numFmt numFmtId="165" formatCode="0.0"/>
    <numFmt numFmtId="166" formatCode="0.00&quot; %&quot;"/>
    <numFmt numFmtId="167" formatCode="#,##0.0_ ;\-#,##0.0\ "/>
    <numFmt numFmtId="168" formatCode="&quot; Version: &quot;@"/>
  </numFmts>
  <fonts count="48" x14ac:knownFonts="1">
    <font>
      <sz val="11"/>
      <color theme="1"/>
      <name val="Calibri"/>
      <family val="2"/>
      <scheme val="minor"/>
    </font>
    <font>
      <sz val="10"/>
      <name val="Arial"/>
      <family val="2"/>
    </font>
    <font>
      <sz val="11"/>
      <color theme="1"/>
      <name val="Calibri"/>
      <family val="2"/>
      <scheme val="minor"/>
    </font>
    <font>
      <b/>
      <sz val="12"/>
      <name val="Arial"/>
      <family val="2"/>
    </font>
    <font>
      <sz val="10"/>
      <name val="GenosGFG"/>
      <family val="2"/>
    </font>
    <font>
      <sz val="10"/>
      <color theme="1"/>
      <name val="GenosGFG"/>
      <family val="2"/>
    </font>
    <font>
      <b/>
      <sz val="10"/>
      <color theme="1"/>
      <name val="GenosGFG"/>
      <family val="2"/>
    </font>
    <font>
      <sz val="11"/>
      <color indexed="8"/>
      <name val="Calibri"/>
      <family val="2"/>
    </font>
    <font>
      <sz val="28"/>
      <color theme="1"/>
      <name val="GenosGFG"/>
      <family val="2"/>
    </font>
    <font>
      <sz val="10"/>
      <color rgb="FFFF0000"/>
      <name val="GenosGFG"/>
      <family val="2"/>
    </font>
    <font>
      <b/>
      <sz val="10"/>
      <color rgb="FFFF0000"/>
      <name val="GenosGFG"/>
      <family val="2"/>
    </font>
    <font>
      <sz val="9"/>
      <color indexed="8"/>
      <name val="GenosGFG"/>
      <family val="2"/>
    </font>
    <font>
      <u/>
      <sz val="11"/>
      <color theme="10"/>
      <name val="Calibri"/>
      <family val="2"/>
      <scheme val="minor"/>
    </font>
    <font>
      <u/>
      <sz val="8"/>
      <color theme="10"/>
      <name val="GenosGFG"/>
      <family val="2"/>
    </font>
    <font>
      <sz val="10"/>
      <color theme="0" tint="-0.14999847407452621"/>
      <name val="GenosGFG"/>
      <family val="2"/>
    </font>
    <font>
      <sz val="9"/>
      <color indexed="81"/>
      <name val="Segoe UI"/>
      <family val="2"/>
    </font>
    <font>
      <b/>
      <sz val="9"/>
      <color indexed="81"/>
      <name val="Segoe UI"/>
      <family val="2"/>
    </font>
    <font>
      <sz val="8"/>
      <color theme="1"/>
      <name val="GenosGFG"/>
      <family val="2"/>
    </font>
    <font>
      <sz val="7"/>
      <color rgb="FFFF0000"/>
      <name val="GenosGFG"/>
      <family val="2"/>
    </font>
    <font>
      <sz val="9"/>
      <color indexed="12"/>
      <name val="Segoe UI"/>
      <family val="2"/>
    </font>
    <font>
      <b/>
      <sz val="9"/>
      <color indexed="12"/>
      <name val="Segoe UI"/>
      <family val="2"/>
    </font>
    <font>
      <b/>
      <sz val="9"/>
      <color indexed="10"/>
      <name val="Segoe UI"/>
      <family val="2"/>
    </font>
    <font>
      <sz val="9"/>
      <color indexed="10"/>
      <name val="Segoe UI"/>
      <family val="2"/>
    </font>
    <font>
      <sz val="10"/>
      <color rgb="FF0000FF"/>
      <name val="GenosGFG"/>
      <family val="2"/>
    </font>
    <font>
      <sz val="10"/>
      <color rgb="FF00B050"/>
      <name val="GenosGFG"/>
      <family val="2"/>
    </font>
    <font>
      <b/>
      <sz val="22"/>
      <color theme="1"/>
      <name val="Calibri"/>
      <family val="2"/>
      <scheme val="minor"/>
    </font>
    <font>
      <sz val="18"/>
      <color theme="1"/>
      <name val="Calibri"/>
      <family val="2"/>
      <scheme val="minor"/>
    </font>
    <font>
      <sz val="8"/>
      <color rgb="FF000000"/>
      <name val="Segoe UI"/>
      <family val="2"/>
    </font>
    <font>
      <b/>
      <sz val="11"/>
      <color theme="1"/>
      <name val="Calibri"/>
      <family val="2"/>
      <scheme val="minor"/>
    </font>
    <font>
      <b/>
      <sz val="11"/>
      <color rgb="FFFFFF00"/>
      <name val="Wingdings"/>
      <charset val="2"/>
    </font>
    <font>
      <b/>
      <sz val="10"/>
      <color rgb="FF0000FF"/>
      <name val="GenosGFG"/>
      <family val="2"/>
    </font>
    <font>
      <sz val="12"/>
      <color theme="1"/>
      <name val="GenosGFG"/>
      <family val="2"/>
    </font>
    <font>
      <b/>
      <sz val="11"/>
      <name val="Calibri"/>
      <family val="2"/>
      <scheme val="minor"/>
    </font>
    <font>
      <sz val="14"/>
      <color theme="1"/>
      <name val="Frutiger VR"/>
      <family val="2"/>
    </font>
    <font>
      <sz val="11"/>
      <color theme="1"/>
      <name val="Frutiger VR"/>
      <family val="2"/>
    </font>
    <font>
      <b/>
      <sz val="11"/>
      <color theme="1"/>
      <name val="Frutiger VR"/>
      <family val="2"/>
    </font>
    <font>
      <sz val="11"/>
      <color rgb="FF000000"/>
      <name val="Frutiger VR"/>
      <family val="2"/>
    </font>
    <font>
      <sz val="11"/>
      <name val="Frutiger VR"/>
      <family val="2"/>
    </font>
    <font>
      <u/>
      <sz val="11"/>
      <color rgb="FF000000"/>
      <name val="Frutiger VR"/>
      <family val="2"/>
    </font>
    <font>
      <b/>
      <sz val="11"/>
      <color rgb="FF000000"/>
      <name val="Frutiger VR"/>
      <family val="2"/>
    </font>
    <font>
      <sz val="10"/>
      <color theme="1"/>
      <name val="Frutiger VR"/>
      <family val="2"/>
    </font>
    <font>
      <b/>
      <sz val="20"/>
      <color theme="1"/>
      <name val="Frutiger VR"/>
      <family val="2"/>
    </font>
    <font>
      <sz val="11"/>
      <color theme="5" tint="0.39997558519241921"/>
      <name val="Frutiger VR"/>
      <family val="2"/>
    </font>
    <font>
      <b/>
      <sz val="9"/>
      <color indexed="39"/>
      <name val="Segoe UI"/>
      <family val="2"/>
    </font>
    <font>
      <b/>
      <sz val="12"/>
      <color theme="1"/>
      <name val="GenosGFG"/>
      <family val="2"/>
    </font>
    <font>
      <b/>
      <sz val="12"/>
      <color rgb="FFFF0000"/>
      <name val="GenosGFG"/>
      <family val="2"/>
    </font>
    <font>
      <sz val="8"/>
      <color rgb="FFFF0000"/>
      <name val="GenosGFG"/>
      <family val="2"/>
    </font>
    <font>
      <b/>
      <sz val="14"/>
      <color theme="1"/>
      <name val="GenosGFG"/>
      <family val="2"/>
    </font>
  </fonts>
  <fills count="16">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indexed="9"/>
        <bgColor indexed="27"/>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
      <patternFill patternType="solid">
        <fgColor theme="1"/>
        <bgColor indexed="64"/>
      </patternFill>
    </fill>
    <fill>
      <patternFill patternType="solid">
        <fgColor theme="0" tint="-0.249977111117893"/>
        <bgColor indexed="64"/>
      </patternFill>
    </fill>
    <fill>
      <patternFill patternType="solid">
        <fgColor theme="5" tint="0.79998168889431442"/>
        <bgColor indexed="64"/>
      </patternFill>
    </fill>
  </fills>
  <borders count="68">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top style="thin">
        <color auto="1"/>
      </top>
      <bottom/>
      <diagonal/>
    </border>
    <border>
      <left style="thin">
        <color indexed="64"/>
      </left>
      <right style="medium">
        <color indexed="64"/>
      </right>
      <top/>
      <bottom style="medium">
        <color indexed="64"/>
      </bottom>
      <diagonal/>
    </border>
    <border>
      <left/>
      <right style="medium">
        <color auto="1"/>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indexed="64"/>
      </left>
      <right style="medium">
        <color auto="1"/>
      </right>
      <top style="thin">
        <color indexed="64"/>
      </top>
      <bottom style="medium">
        <color auto="1"/>
      </bottom>
      <diagonal/>
    </border>
    <border>
      <left/>
      <right style="thin">
        <color auto="1"/>
      </right>
      <top/>
      <bottom/>
      <diagonal/>
    </border>
    <border>
      <left style="thin">
        <color auto="1"/>
      </left>
      <right style="medium">
        <color auto="1"/>
      </right>
      <top style="medium">
        <color auto="1"/>
      </top>
      <bottom style="medium">
        <color auto="1"/>
      </bottom>
      <diagonal/>
    </border>
    <border>
      <left style="medium">
        <color indexed="64"/>
      </left>
      <right style="medium">
        <color indexed="64"/>
      </right>
      <top style="thin">
        <color auto="1"/>
      </top>
      <bottom/>
      <diagonal/>
    </border>
    <border>
      <left style="thin">
        <color indexed="64"/>
      </left>
      <right/>
      <top/>
      <bottom/>
      <diagonal/>
    </border>
  </borders>
  <cellStyleXfs count="14">
    <xf numFmtId="0" fontId="0" fillId="0" borderId="0"/>
    <xf numFmtId="0" fontId="1" fillId="0" borderId="0"/>
    <xf numFmtId="44" fontId="2" fillId="0" borderId="0" applyFont="0" applyFill="0" applyBorder="0" applyAlignment="0" applyProtection="0"/>
    <xf numFmtId="9" fontId="2" fillId="0" borderId="0" applyFont="0" applyFill="0" applyBorder="0" applyAlignment="0" applyProtection="0"/>
    <xf numFmtId="0" fontId="3" fillId="0" borderId="0" applyNumberFormat="0" applyFill="0" applyBorder="0" applyAlignment="0" applyProtection="0"/>
    <xf numFmtId="0" fontId="2" fillId="0" borderId="0"/>
    <xf numFmtId="0" fontId="1" fillId="0" borderId="0"/>
    <xf numFmtId="0" fontId="1" fillId="0" borderId="0"/>
    <xf numFmtId="0" fontId="1" fillId="0" borderId="0"/>
    <xf numFmtId="0" fontId="2" fillId="0" borderId="0"/>
    <xf numFmtId="0" fontId="7" fillId="0" borderId="0"/>
    <xf numFmtId="0" fontId="12" fillId="0" borderId="0" applyNumberFormat="0" applyFill="0" applyBorder="0" applyAlignment="0" applyProtection="0"/>
    <xf numFmtId="0" fontId="40" fillId="0" borderId="0"/>
    <xf numFmtId="0" fontId="2" fillId="0" borderId="0"/>
  </cellStyleXfs>
  <cellXfs count="307">
    <xf numFmtId="0" fontId="0" fillId="0" borderId="0" xfId="0"/>
    <xf numFmtId="0" fontId="5" fillId="0" borderId="0" xfId="0" applyFont="1" applyAlignment="1" applyProtection="1">
      <alignment vertical="top"/>
    </xf>
    <xf numFmtId="0" fontId="9" fillId="0" borderId="0" xfId="0" applyFont="1" applyAlignment="1" applyProtection="1">
      <alignment horizontal="center" vertical="top"/>
    </xf>
    <xf numFmtId="0" fontId="5" fillId="0" borderId="0" xfId="0" applyFont="1" applyBorder="1" applyAlignment="1" applyProtection="1">
      <alignment vertical="top"/>
    </xf>
    <xf numFmtId="0" fontId="9" fillId="0" borderId="0" xfId="0" applyFont="1" applyAlignment="1" applyProtection="1">
      <alignment vertical="top"/>
    </xf>
    <xf numFmtId="0" fontId="5" fillId="0" borderId="42" xfId="0" applyFont="1" applyBorder="1" applyAlignment="1" applyProtection="1">
      <alignment vertical="top"/>
    </xf>
    <xf numFmtId="0" fontId="5" fillId="0" borderId="0" xfId="0" applyFont="1" applyAlignment="1" applyProtection="1">
      <alignment horizontal="center" vertical="top"/>
    </xf>
    <xf numFmtId="0" fontId="6" fillId="0" borderId="0" xfId="0" applyFont="1" applyAlignment="1" applyProtection="1">
      <alignment vertical="top"/>
    </xf>
    <xf numFmtId="44" fontId="6" fillId="0" borderId="31" xfId="2" applyFont="1" applyBorder="1" applyAlignment="1" applyProtection="1">
      <alignment vertical="top" shrinkToFit="1"/>
    </xf>
    <xf numFmtId="0" fontId="6" fillId="0" borderId="32" xfId="0" applyFont="1" applyBorder="1" applyAlignment="1" applyProtection="1">
      <alignment vertical="top"/>
    </xf>
    <xf numFmtId="0" fontId="6" fillId="0" borderId="31" xfId="0" applyFont="1" applyBorder="1" applyAlignment="1" applyProtection="1">
      <alignment vertical="top"/>
    </xf>
    <xf numFmtId="0" fontId="6" fillId="0" borderId="7" xfId="0" applyFont="1" applyBorder="1" applyAlignment="1" applyProtection="1">
      <alignment vertical="top"/>
    </xf>
    <xf numFmtId="0" fontId="10" fillId="0" borderId="0" xfId="0" applyFont="1" applyAlignment="1" applyProtection="1">
      <alignment horizontal="center" vertical="top"/>
    </xf>
    <xf numFmtId="0" fontId="6" fillId="0" borderId="0" xfId="0" applyFont="1" applyAlignment="1" applyProtection="1">
      <alignment horizontal="right" vertical="top"/>
    </xf>
    <xf numFmtId="10" fontId="6" fillId="0" borderId="0" xfId="3" applyNumberFormat="1" applyFont="1" applyAlignment="1" applyProtection="1">
      <alignment vertical="top"/>
    </xf>
    <xf numFmtId="164" fontId="6" fillId="0" borderId="0" xfId="3" applyNumberFormat="1" applyFont="1" applyAlignment="1" applyProtection="1">
      <alignment vertical="top"/>
    </xf>
    <xf numFmtId="44" fontId="5" fillId="0" borderId="38" xfId="2" applyFont="1" applyBorder="1" applyAlignment="1" applyProtection="1">
      <alignment horizontal="right" vertical="top" shrinkToFit="1"/>
    </xf>
    <xf numFmtId="44" fontId="5" fillId="0" borderId="41" xfId="2" applyFont="1" applyBorder="1" applyAlignment="1" applyProtection="1">
      <alignment horizontal="center" vertical="top" shrinkToFit="1"/>
    </xf>
    <xf numFmtId="10" fontId="9" fillId="0" borderId="0" xfId="3" applyNumberFormat="1" applyFont="1" applyAlignment="1" applyProtection="1">
      <alignment vertical="top"/>
    </xf>
    <xf numFmtId="44" fontId="5" fillId="0" borderId="0" xfId="0" applyNumberFormat="1" applyFont="1" applyAlignment="1" applyProtection="1">
      <alignment vertical="top" shrinkToFit="1"/>
    </xf>
    <xf numFmtId="0" fontId="6" fillId="0" borderId="0" xfId="0" applyFont="1" applyAlignment="1" applyProtection="1">
      <alignment horizontal="center" vertical="top"/>
    </xf>
    <xf numFmtId="0" fontId="6" fillId="0" borderId="6" xfId="0" applyFont="1" applyBorder="1" applyAlignment="1" applyProtection="1">
      <alignment vertical="top"/>
    </xf>
    <xf numFmtId="10" fontId="10" fillId="0" borderId="0" xfId="0" applyNumberFormat="1" applyFont="1" applyAlignment="1" applyProtection="1">
      <alignment vertical="top"/>
    </xf>
    <xf numFmtId="44" fontId="5" fillId="3" borderId="29" xfId="2" applyFont="1" applyFill="1" applyBorder="1" applyAlignment="1" applyProtection="1">
      <alignment vertical="top" shrinkToFit="1"/>
    </xf>
    <xf numFmtId="0" fontId="5" fillId="0" borderId="0" xfId="0" applyFont="1" applyBorder="1" applyAlignment="1" applyProtection="1">
      <alignment horizontal="left" vertical="top"/>
    </xf>
    <xf numFmtId="0" fontId="5" fillId="0" borderId="0" xfId="0" applyFont="1" applyBorder="1" applyAlignment="1" applyProtection="1">
      <alignment horizontal="left" vertical="top" shrinkToFit="1"/>
    </xf>
    <xf numFmtId="0" fontId="5" fillId="2" borderId="29" xfId="0" applyFont="1" applyFill="1" applyBorder="1" applyAlignment="1" applyProtection="1">
      <alignment vertical="top" shrinkToFit="1"/>
      <protection locked="0"/>
    </xf>
    <xf numFmtId="44" fontId="5" fillId="2" borderId="16" xfId="2" applyFont="1" applyFill="1" applyBorder="1" applyAlignment="1" applyProtection="1">
      <alignment vertical="top" shrinkToFit="1"/>
      <protection locked="0"/>
    </xf>
    <xf numFmtId="10" fontId="5" fillId="2" borderId="16" xfId="3" applyNumberFormat="1" applyFont="1" applyFill="1" applyBorder="1" applyAlignment="1" applyProtection="1">
      <alignment vertical="top" shrinkToFit="1"/>
      <protection locked="0"/>
    </xf>
    <xf numFmtId="0" fontId="5" fillId="2" borderId="13" xfId="0" applyFont="1" applyFill="1" applyBorder="1" applyAlignment="1" applyProtection="1">
      <alignment vertical="top" shrinkToFit="1"/>
      <protection locked="0"/>
    </xf>
    <xf numFmtId="44" fontId="5" fillId="2" borderId="10" xfId="2" applyFont="1" applyFill="1" applyBorder="1" applyAlignment="1" applyProtection="1">
      <alignment vertical="top" shrinkToFit="1"/>
      <protection locked="0"/>
    </xf>
    <xf numFmtId="10" fontId="5" fillId="2" borderId="10" xfId="3" applyNumberFormat="1" applyFont="1" applyFill="1" applyBorder="1" applyAlignment="1" applyProtection="1">
      <alignment vertical="top" shrinkToFit="1"/>
      <protection locked="0"/>
    </xf>
    <xf numFmtId="10" fontId="5" fillId="2" borderId="10" xfId="0" applyNumberFormat="1" applyFont="1" applyFill="1" applyBorder="1" applyAlignment="1" applyProtection="1">
      <alignment vertical="top" shrinkToFit="1"/>
      <protection locked="0"/>
    </xf>
    <xf numFmtId="44" fontId="5" fillId="2" borderId="37" xfId="2" applyFont="1" applyFill="1" applyBorder="1" applyAlignment="1" applyProtection="1">
      <alignment vertical="top" shrinkToFit="1"/>
      <protection locked="0"/>
    </xf>
    <xf numFmtId="44" fontId="5" fillId="2" borderId="9" xfId="2" applyFont="1" applyFill="1" applyBorder="1" applyAlignment="1" applyProtection="1">
      <alignment vertical="top" shrinkToFit="1"/>
      <protection locked="0"/>
    </xf>
    <xf numFmtId="44" fontId="5" fillId="2" borderId="29" xfId="2" applyFont="1" applyFill="1" applyBorder="1" applyAlignment="1" applyProtection="1">
      <alignment horizontal="right" vertical="top" shrinkToFit="1"/>
      <protection locked="0"/>
    </xf>
    <xf numFmtId="10" fontId="5" fillId="2" borderId="30" xfId="3" applyNumberFormat="1" applyFont="1" applyFill="1" applyBorder="1" applyAlignment="1" applyProtection="1">
      <alignment vertical="top" shrinkToFit="1"/>
      <protection locked="0"/>
    </xf>
    <xf numFmtId="44" fontId="5" fillId="2" borderId="13" xfId="2" applyFont="1" applyFill="1" applyBorder="1" applyAlignment="1" applyProtection="1">
      <alignment horizontal="right" vertical="top" shrinkToFit="1"/>
      <protection locked="0"/>
    </xf>
    <xf numFmtId="10" fontId="5" fillId="2" borderId="15" xfId="3" applyNumberFormat="1" applyFont="1" applyFill="1" applyBorder="1" applyAlignment="1" applyProtection="1">
      <alignment vertical="top" shrinkToFit="1"/>
      <protection locked="0"/>
    </xf>
    <xf numFmtId="10" fontId="5" fillId="2" borderId="15" xfId="0" applyNumberFormat="1" applyFont="1" applyFill="1" applyBorder="1" applyAlignment="1" applyProtection="1">
      <alignment vertical="top" shrinkToFit="1"/>
      <protection locked="0"/>
    </xf>
    <xf numFmtId="44" fontId="6" fillId="5" borderId="17" xfId="2" applyFont="1" applyFill="1" applyBorder="1" applyAlignment="1" applyProtection="1">
      <alignment horizontal="right" vertical="top" shrinkToFit="1"/>
    </xf>
    <xf numFmtId="44" fontId="6" fillId="5" borderId="17" xfId="2" applyFont="1" applyFill="1" applyBorder="1" applyAlignment="1" applyProtection="1">
      <alignment vertical="top" shrinkToFit="1"/>
    </xf>
    <xf numFmtId="0" fontId="5" fillId="5" borderId="18" xfId="0" applyFont="1" applyFill="1" applyBorder="1" applyAlignment="1" applyProtection="1">
      <alignment horizontal="centerContinuous" vertical="top"/>
    </xf>
    <xf numFmtId="0" fontId="5" fillId="5" borderId="19" xfId="0" applyFont="1" applyFill="1" applyBorder="1" applyAlignment="1" applyProtection="1">
      <alignment horizontal="centerContinuous" vertical="top"/>
    </xf>
    <xf numFmtId="0" fontId="4" fillId="5" borderId="52" xfId="0" applyFont="1" applyFill="1" applyBorder="1" applyAlignment="1" applyProtection="1">
      <alignment horizontal="center" vertical="top" wrapText="1"/>
    </xf>
    <xf numFmtId="0" fontId="5" fillId="5" borderId="48" xfId="0" applyFont="1" applyFill="1" applyBorder="1" applyAlignment="1" applyProtection="1">
      <alignment horizontal="center" vertical="top" wrapText="1"/>
    </xf>
    <xf numFmtId="0" fontId="5" fillId="5" borderId="55" xfId="0" applyFont="1" applyFill="1" applyBorder="1" applyAlignment="1" applyProtection="1">
      <alignment horizontal="center" vertical="top" wrapText="1"/>
    </xf>
    <xf numFmtId="0" fontId="10" fillId="3" borderId="16" xfId="0" applyFont="1" applyFill="1" applyBorder="1" applyAlignment="1" applyProtection="1">
      <alignment horizontal="center" vertical="top" shrinkToFit="1"/>
    </xf>
    <xf numFmtId="0" fontId="5" fillId="5" borderId="42" xfId="0" applyFont="1" applyFill="1" applyBorder="1" applyAlignment="1" applyProtection="1">
      <alignment horizontal="center" vertical="top" wrapText="1"/>
    </xf>
    <xf numFmtId="0" fontId="6" fillId="5" borderId="21" xfId="0" applyFont="1" applyFill="1" applyBorder="1" applyAlignment="1" applyProtection="1">
      <alignment horizontal="center" vertical="top" wrapText="1"/>
    </xf>
    <xf numFmtId="0" fontId="5" fillId="2" borderId="12" xfId="0" applyFont="1" applyFill="1" applyBorder="1" applyAlignment="1" applyProtection="1">
      <alignment horizontal="center" vertical="top" shrinkToFit="1"/>
      <protection locked="0"/>
    </xf>
    <xf numFmtId="14" fontId="5" fillId="2" borderId="37" xfId="0" applyNumberFormat="1" applyFont="1" applyFill="1" applyBorder="1" applyAlignment="1" applyProtection="1">
      <alignment horizontal="center" vertical="top" shrinkToFit="1"/>
      <protection locked="0"/>
    </xf>
    <xf numFmtId="14" fontId="5" fillId="2" borderId="9" xfId="0" applyNumberFormat="1" applyFont="1" applyFill="1" applyBorder="1" applyAlignment="1" applyProtection="1">
      <alignment horizontal="center" vertical="top" shrinkToFit="1"/>
      <protection locked="0"/>
    </xf>
    <xf numFmtId="0" fontId="5" fillId="2" borderId="8" xfId="0" applyFont="1" applyFill="1" applyBorder="1" applyAlignment="1" applyProtection="1">
      <alignment horizontal="center" vertical="top" shrinkToFit="1"/>
      <protection locked="0"/>
    </xf>
    <xf numFmtId="0" fontId="6" fillId="5" borderId="40" xfId="0" applyFont="1" applyFill="1" applyBorder="1" applyAlignment="1" applyProtection="1">
      <alignment horizontal="center" vertical="top" wrapText="1"/>
    </xf>
    <xf numFmtId="0" fontId="6" fillId="0" borderId="0" xfId="0" applyFont="1" applyBorder="1" applyAlignment="1" applyProtection="1">
      <alignment vertical="top"/>
    </xf>
    <xf numFmtId="0" fontId="10" fillId="0" borderId="0" xfId="0" applyFont="1" applyAlignment="1" applyProtection="1">
      <alignment horizontal="right" vertical="top"/>
    </xf>
    <xf numFmtId="0" fontId="10" fillId="0" borderId="0" xfId="0" applyFont="1" applyAlignment="1" applyProtection="1">
      <alignment vertical="top"/>
      <protection locked="0"/>
    </xf>
    <xf numFmtId="0" fontId="5" fillId="2" borderId="47" xfId="0" applyFont="1" applyFill="1" applyBorder="1" applyAlignment="1" applyProtection="1">
      <alignment vertical="top" shrinkToFit="1"/>
      <protection locked="0"/>
    </xf>
    <xf numFmtId="44" fontId="5" fillId="2" borderId="48" xfId="2" applyFont="1" applyFill="1" applyBorder="1" applyAlignment="1" applyProtection="1">
      <alignment vertical="top" shrinkToFit="1"/>
      <protection locked="0"/>
    </xf>
    <xf numFmtId="10" fontId="5" fillId="2" borderId="48" xfId="0" applyNumberFormat="1" applyFont="1" applyFill="1" applyBorder="1" applyAlignment="1" applyProtection="1">
      <alignment vertical="top" shrinkToFit="1"/>
      <protection locked="0"/>
    </xf>
    <xf numFmtId="14" fontId="5" fillId="2" borderId="49" xfId="0" applyNumberFormat="1" applyFont="1" applyFill="1" applyBorder="1" applyAlignment="1" applyProtection="1">
      <alignment horizontal="center" vertical="top" shrinkToFit="1"/>
      <protection locked="0"/>
    </xf>
    <xf numFmtId="44" fontId="5" fillId="2" borderId="49" xfId="2" applyFont="1" applyFill="1" applyBorder="1" applyAlignment="1" applyProtection="1">
      <alignment vertical="top" shrinkToFit="1"/>
      <protection locked="0"/>
    </xf>
    <xf numFmtId="0" fontId="5" fillId="2" borderId="18" xfId="0" applyFont="1" applyFill="1" applyBorder="1" applyAlignment="1" applyProtection="1">
      <alignment horizontal="center" vertical="top" shrinkToFit="1"/>
      <protection locked="0"/>
    </xf>
    <xf numFmtId="0" fontId="5" fillId="2" borderId="38" xfId="0" applyFont="1" applyFill="1" applyBorder="1" applyAlignment="1" applyProtection="1">
      <alignment horizontal="center" vertical="top" shrinkToFit="1"/>
      <protection locked="0"/>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wrapText="1"/>
    </xf>
    <xf numFmtId="0" fontId="6" fillId="0" borderId="0" xfId="0" applyFont="1" applyBorder="1" applyAlignment="1" applyProtection="1">
      <alignment horizontal="center" vertical="top"/>
    </xf>
    <xf numFmtId="44" fontId="6" fillId="0" borderId="0" xfId="2" applyFont="1" applyBorder="1" applyAlignment="1" applyProtection="1">
      <alignment vertical="top" shrinkToFit="1"/>
    </xf>
    <xf numFmtId="44" fontId="6" fillId="3" borderId="0" xfId="2" applyFont="1" applyFill="1" applyBorder="1" applyAlignment="1" applyProtection="1">
      <alignment vertical="top" shrinkToFit="1"/>
    </xf>
    <xf numFmtId="44" fontId="6" fillId="3" borderId="0" xfId="2" applyFont="1" applyFill="1" applyBorder="1" applyAlignment="1" applyProtection="1">
      <alignment horizontal="right" vertical="top" shrinkToFit="1"/>
    </xf>
    <xf numFmtId="0" fontId="6" fillId="0" borderId="59" xfId="0" applyFont="1" applyBorder="1" applyAlignment="1" applyProtection="1">
      <alignment vertical="top"/>
    </xf>
    <xf numFmtId="0" fontId="10" fillId="5" borderId="24" xfId="0" applyFont="1" applyFill="1" applyBorder="1" applyAlignment="1" applyProtection="1">
      <alignment horizontal="center" vertical="center"/>
    </xf>
    <xf numFmtId="0" fontId="23" fillId="0" borderId="0" xfId="0" applyFont="1" applyAlignment="1" applyProtection="1">
      <alignment vertical="top"/>
      <protection locked="0"/>
    </xf>
    <xf numFmtId="0" fontId="25" fillId="0" borderId="0" xfId="0" applyFont="1"/>
    <xf numFmtId="0" fontId="26" fillId="0" borderId="0" xfId="0" applyFont="1"/>
    <xf numFmtId="0" fontId="28" fillId="0" borderId="0" xfId="0" applyFont="1"/>
    <xf numFmtId="0" fontId="29" fillId="7" borderId="0" xfId="0" applyFont="1" applyFill="1" applyAlignment="1">
      <alignment horizontal="center" vertical="center"/>
    </xf>
    <xf numFmtId="0" fontId="29" fillId="6" borderId="0" xfId="0" applyFont="1" applyFill="1" applyAlignment="1">
      <alignment horizontal="center" vertical="center"/>
    </xf>
    <xf numFmtId="0" fontId="5" fillId="2" borderId="28" xfId="0" applyFont="1" applyFill="1" applyBorder="1" applyAlignment="1" applyProtection="1">
      <alignment horizontal="center" vertical="top" shrinkToFit="1"/>
      <protection locked="0"/>
    </xf>
    <xf numFmtId="44" fontId="6" fillId="5" borderId="3" xfId="2" applyFont="1" applyFill="1" applyBorder="1" applyAlignment="1" applyProtection="1">
      <alignment vertical="top" shrinkToFit="1"/>
    </xf>
    <xf numFmtId="44" fontId="6" fillId="5" borderId="2" xfId="2" applyFont="1" applyFill="1" applyBorder="1" applyAlignment="1" applyProtection="1">
      <alignment vertical="top" shrinkToFit="1"/>
    </xf>
    <xf numFmtId="44" fontId="6" fillId="5" borderId="1" xfId="2" applyFont="1" applyFill="1" applyBorder="1" applyAlignment="1" applyProtection="1">
      <alignment vertical="top" shrinkToFit="1"/>
    </xf>
    <xf numFmtId="44" fontId="5" fillId="3" borderId="9" xfId="2" applyFont="1" applyFill="1" applyBorder="1" applyAlignment="1" applyProtection="1">
      <alignment vertical="top" shrinkToFit="1"/>
    </xf>
    <xf numFmtId="0" fontId="10" fillId="3" borderId="11" xfId="0" applyFont="1" applyFill="1" applyBorder="1" applyAlignment="1" applyProtection="1">
      <alignment horizontal="center" vertical="top" shrinkToFit="1"/>
    </xf>
    <xf numFmtId="0" fontId="5" fillId="2" borderId="45" xfId="0" applyFont="1" applyFill="1" applyBorder="1" applyAlignment="1" applyProtection="1">
      <alignment horizontal="center" vertical="top" shrinkToFit="1"/>
      <protection locked="0"/>
    </xf>
    <xf numFmtId="0" fontId="23" fillId="0" borderId="0" xfId="0" applyFont="1" applyAlignment="1" applyProtection="1">
      <alignment vertical="top"/>
    </xf>
    <xf numFmtId="0" fontId="30" fillId="0" borderId="0" xfId="0" applyFont="1" applyAlignment="1" applyProtection="1">
      <alignment horizontal="right" vertical="top"/>
    </xf>
    <xf numFmtId="10" fontId="30" fillId="0" borderId="0" xfId="3" applyNumberFormat="1" applyFont="1" applyAlignment="1" applyProtection="1">
      <alignment horizontal="center" vertical="top"/>
    </xf>
    <xf numFmtId="164" fontId="30" fillId="0" borderId="0" xfId="3" applyNumberFormat="1" applyFont="1" applyAlignment="1" applyProtection="1">
      <alignment vertical="top"/>
    </xf>
    <xf numFmtId="165" fontId="6" fillId="0" borderId="0" xfId="2" applyNumberFormat="1" applyFont="1" applyBorder="1" applyAlignment="1" applyProtection="1">
      <alignment horizontal="center" vertical="top" shrinkToFit="1"/>
    </xf>
    <xf numFmtId="0" fontId="5" fillId="0" borderId="0" xfId="0" applyFont="1" applyAlignment="1" applyProtection="1">
      <alignment vertical="top"/>
      <protection locked="0"/>
    </xf>
    <xf numFmtId="0" fontId="28" fillId="9" borderId="60" xfId="0" applyFont="1" applyFill="1" applyBorder="1" applyAlignment="1" applyProtection="1">
      <alignment horizontal="left" vertical="top" wrapText="1" shrinkToFit="1"/>
      <protection hidden="1"/>
    </xf>
    <xf numFmtId="0" fontId="28" fillId="9" borderId="61" xfId="0" applyFont="1" applyFill="1" applyBorder="1" applyProtection="1">
      <protection hidden="1"/>
    </xf>
    <xf numFmtId="0" fontId="0" fillId="0" borderId="22" xfId="0" applyBorder="1" applyAlignment="1" applyProtection="1">
      <alignment horizontal="left" vertical="top" wrapText="1" shrinkToFit="1"/>
      <protection hidden="1"/>
    </xf>
    <xf numFmtId="0" fontId="0" fillId="0" borderId="13" xfId="0" applyBorder="1" applyAlignment="1" applyProtection="1">
      <alignment horizontal="center" vertical="center"/>
      <protection locked="0"/>
    </xf>
    <xf numFmtId="0" fontId="0" fillId="0" borderId="46" xfId="0" applyBorder="1" applyAlignment="1" applyProtection="1">
      <alignment horizontal="left" vertical="top" wrapText="1" shrinkToFit="1"/>
      <protection hidden="1"/>
    </xf>
    <xf numFmtId="0" fontId="0" fillId="0" borderId="47" xfId="0" applyBorder="1" applyAlignment="1" applyProtection="1">
      <alignment horizontal="center" vertical="center"/>
      <protection locked="0"/>
    </xf>
    <xf numFmtId="0" fontId="28" fillId="0" borderId="24" xfId="0" applyFont="1" applyBorder="1" applyAlignment="1" applyProtection="1">
      <alignment horizontal="left" vertical="top" wrapText="1" shrinkToFit="1"/>
      <protection hidden="1"/>
    </xf>
    <xf numFmtId="0" fontId="0" fillId="0" borderId="25" xfId="0" applyBorder="1" applyAlignment="1" applyProtection="1">
      <alignment horizontal="center" vertical="center"/>
      <protection locked="0"/>
    </xf>
    <xf numFmtId="0" fontId="28" fillId="0" borderId="7" xfId="0" applyFont="1" applyBorder="1" applyAlignment="1" applyProtection="1">
      <alignment horizontal="left" vertical="top" wrapText="1" shrinkToFit="1"/>
      <protection hidden="1"/>
    </xf>
    <xf numFmtId="0" fontId="28" fillId="0" borderId="3" xfId="0" applyFont="1" applyBorder="1" applyAlignment="1" applyProtection="1">
      <alignment horizontal="left" vertical="top" wrapText="1" shrinkToFit="1"/>
      <protection hidden="1"/>
    </xf>
    <xf numFmtId="0" fontId="0" fillId="0" borderId="0" xfId="0" applyAlignment="1">
      <alignment horizontal="left" vertical="top" wrapText="1" shrinkToFit="1"/>
    </xf>
    <xf numFmtId="0" fontId="34" fillId="13" borderId="62" xfId="0" applyFont="1" applyFill="1" applyBorder="1" applyAlignment="1">
      <alignment vertical="top" wrapText="1" shrinkToFit="1"/>
    </xf>
    <xf numFmtId="0" fontId="35" fillId="0" borderId="62" xfId="0" applyFont="1" applyBorder="1" applyAlignment="1">
      <alignment horizontal="left" vertical="top" wrapText="1" shrinkToFit="1"/>
    </xf>
    <xf numFmtId="0" fontId="34" fillId="0" borderId="0" xfId="0" applyFont="1" applyAlignment="1">
      <alignment vertical="top" wrapText="1" shrinkToFit="1"/>
    </xf>
    <xf numFmtId="0" fontId="34" fillId="13" borderId="8" xfId="0" applyFont="1" applyFill="1" applyBorder="1" applyAlignment="1">
      <alignment vertical="top" wrapText="1" shrinkToFit="1"/>
    </xf>
    <xf numFmtId="0" fontId="34" fillId="14" borderId="8" xfId="0" applyFont="1" applyFill="1" applyBorder="1" applyAlignment="1" applyProtection="1">
      <alignment horizontal="left" vertical="top" wrapText="1" shrinkToFit="1"/>
      <protection locked="0"/>
    </xf>
    <xf numFmtId="0" fontId="34" fillId="0" borderId="22" xfId="0" applyFont="1" applyBorder="1" applyAlignment="1">
      <alignment vertical="top" wrapText="1" shrinkToFit="1"/>
    </xf>
    <xf numFmtId="0" fontId="0" fillId="15" borderId="8" xfId="0" applyFill="1" applyBorder="1" applyAlignment="1" applyProtection="1">
      <alignment vertical="top" wrapText="1" shrinkToFit="1"/>
      <protection locked="0"/>
    </xf>
    <xf numFmtId="0" fontId="36" fillId="0" borderId="15" xfId="0" applyFont="1" applyBorder="1" applyAlignment="1" applyProtection="1">
      <alignment vertical="center" wrapText="1"/>
      <protection locked="0"/>
    </xf>
    <xf numFmtId="0" fontId="34" fillId="0" borderId="15" xfId="0" applyFont="1" applyBorder="1" applyAlignment="1" applyProtection="1">
      <alignment vertical="center" wrapText="1"/>
      <protection locked="0"/>
    </xf>
    <xf numFmtId="0" fontId="34" fillId="15" borderId="8" xfId="0" applyFont="1" applyFill="1" applyBorder="1" applyAlignment="1" applyProtection="1">
      <alignment horizontal="left" vertical="top" wrapText="1" shrinkToFit="1"/>
      <protection locked="0"/>
    </xf>
    <xf numFmtId="0" fontId="34" fillId="14" borderId="22" xfId="0" applyFont="1" applyFill="1" applyBorder="1" applyAlignment="1">
      <alignment vertical="top" wrapText="1" shrinkToFit="1"/>
    </xf>
    <xf numFmtId="0" fontId="34" fillId="14" borderId="8" xfId="0" applyFont="1" applyFill="1" applyBorder="1" applyAlignment="1" applyProtection="1">
      <alignment vertical="top" wrapText="1" shrinkToFit="1"/>
      <protection locked="0"/>
    </xf>
    <xf numFmtId="0" fontId="34" fillId="15" borderId="8" xfId="0" quotePrefix="1" applyFont="1" applyFill="1" applyBorder="1" applyAlignment="1" applyProtection="1">
      <alignment horizontal="left" vertical="top" wrapText="1" shrinkToFit="1"/>
      <protection locked="0"/>
    </xf>
    <xf numFmtId="0" fontId="34" fillId="13" borderId="8" xfId="0" applyFont="1" applyFill="1" applyBorder="1" applyAlignment="1" applyProtection="1">
      <alignment vertical="top" wrapText="1" shrinkToFit="1"/>
      <protection locked="0"/>
    </xf>
    <xf numFmtId="0" fontId="34" fillId="14" borderId="8" xfId="0" applyFont="1" applyFill="1" applyBorder="1" applyAlignment="1">
      <alignment vertical="top" wrapText="1" shrinkToFit="1"/>
    </xf>
    <xf numFmtId="0" fontId="37" fillId="15" borderId="8" xfId="0" quotePrefix="1" applyFont="1" applyFill="1" applyBorder="1" applyAlignment="1" applyProtection="1">
      <alignment horizontal="left" vertical="top" wrapText="1" shrinkToFit="1"/>
      <protection locked="0"/>
    </xf>
    <xf numFmtId="0" fontId="35" fillId="14" borderId="22" xfId="0" applyFont="1" applyFill="1" applyBorder="1" applyAlignment="1">
      <alignment vertical="top" wrapText="1" shrinkToFit="1"/>
    </xf>
    <xf numFmtId="0" fontId="34" fillId="5" borderId="8" xfId="0" applyFont="1" applyFill="1" applyBorder="1" applyAlignment="1">
      <alignment vertical="top" wrapText="1" shrinkToFit="1"/>
    </xf>
    <xf numFmtId="0" fontId="34" fillId="5" borderId="8" xfId="0" applyFont="1" applyFill="1" applyBorder="1" applyAlignment="1" applyProtection="1">
      <alignment horizontal="left" vertical="top" wrapText="1" shrinkToFit="1"/>
      <protection locked="0"/>
    </xf>
    <xf numFmtId="0" fontId="34" fillId="15" borderId="8" xfId="0" applyFont="1" applyFill="1" applyBorder="1" applyAlignment="1" applyProtection="1">
      <alignment vertical="top" wrapText="1" shrinkToFit="1"/>
      <protection locked="0"/>
    </xf>
    <xf numFmtId="0" fontId="36" fillId="0" borderId="63" xfId="0" applyFont="1" applyBorder="1" applyAlignment="1" applyProtection="1">
      <alignment vertical="center" wrapText="1"/>
      <protection locked="0"/>
    </xf>
    <xf numFmtId="0" fontId="34" fillId="0" borderId="8" xfId="0" applyFont="1" applyBorder="1" applyAlignment="1" applyProtection="1">
      <alignment horizontal="left" vertical="top" wrapText="1" shrinkToFit="1"/>
      <protection locked="0"/>
    </xf>
    <xf numFmtId="0" fontId="34" fillId="15" borderId="64" xfId="0" quotePrefix="1" applyFont="1" applyFill="1" applyBorder="1" applyAlignment="1" applyProtection="1">
      <alignment horizontal="left" vertical="top" wrapText="1" shrinkToFit="1"/>
      <protection locked="0"/>
    </xf>
    <xf numFmtId="0" fontId="36" fillId="0" borderId="33" xfId="0" applyFont="1" applyBorder="1" applyAlignment="1" applyProtection="1">
      <alignment vertical="center" wrapText="1"/>
      <protection locked="0"/>
    </xf>
    <xf numFmtId="49" fontId="34" fillId="15" borderId="8" xfId="0" applyNumberFormat="1" applyFont="1" applyFill="1" applyBorder="1" applyAlignment="1" applyProtection="1">
      <alignment horizontal="left" vertical="top" wrapText="1" shrinkToFit="1"/>
      <protection locked="0"/>
    </xf>
    <xf numFmtId="0" fontId="34" fillId="14" borderId="8" xfId="0" applyFont="1" applyFill="1" applyBorder="1" applyAlignment="1">
      <alignment horizontal="left" vertical="top" wrapText="1" shrinkToFit="1"/>
    </xf>
    <xf numFmtId="0" fontId="37" fillId="15" borderId="8" xfId="0" quotePrefix="1" applyFont="1" applyFill="1" applyBorder="1" applyAlignment="1" applyProtection="1">
      <alignment wrapText="1"/>
      <protection locked="0"/>
    </xf>
    <xf numFmtId="0" fontId="37" fillId="15" borderId="8" xfId="0" quotePrefix="1" applyFont="1" applyFill="1" applyBorder="1" applyAlignment="1" applyProtection="1">
      <alignment vertical="top" wrapText="1"/>
      <protection locked="0"/>
    </xf>
    <xf numFmtId="0" fontId="34" fillId="0" borderId="33" xfId="0" applyFont="1" applyBorder="1" applyAlignment="1" applyProtection="1">
      <alignment vertical="center" wrapText="1"/>
      <protection locked="0"/>
    </xf>
    <xf numFmtId="0" fontId="34" fillId="0" borderId="24" xfId="0" applyFont="1" applyBorder="1" applyAlignment="1">
      <alignment vertical="top" wrapText="1" shrinkToFit="1"/>
    </xf>
    <xf numFmtId="0" fontId="34" fillId="13" borderId="26" xfId="0" applyFont="1" applyFill="1" applyBorder="1" applyAlignment="1" applyProtection="1">
      <alignment vertical="top" wrapText="1" shrinkToFit="1"/>
      <protection locked="0"/>
    </xf>
    <xf numFmtId="0" fontId="34" fillId="0" borderId="0" xfId="0" applyFont="1" applyAlignment="1">
      <alignment horizontal="left" vertical="top" wrapText="1" shrinkToFit="1"/>
    </xf>
    <xf numFmtId="0" fontId="0" fillId="0" borderId="0" xfId="0" applyAlignment="1">
      <alignment vertical="top" wrapText="1" shrinkToFit="1"/>
    </xf>
    <xf numFmtId="0" fontId="28" fillId="5" borderId="22" xfId="0" applyFont="1" applyFill="1" applyBorder="1" applyAlignment="1">
      <alignment vertical="top" wrapText="1" shrinkToFit="1"/>
    </xf>
    <xf numFmtId="0" fontId="28" fillId="5" borderId="8" xfId="0" applyFont="1" applyFill="1" applyBorder="1" applyAlignment="1">
      <alignment vertical="top" wrapText="1" shrinkToFit="1"/>
    </xf>
    <xf numFmtId="0" fontId="28" fillId="5" borderId="13" xfId="0" applyFont="1" applyFill="1" applyBorder="1" applyAlignment="1">
      <alignment vertical="top" wrapText="1" shrinkToFit="1"/>
    </xf>
    <xf numFmtId="0" fontId="0" fillId="15" borderId="22" xfId="0" applyFill="1" applyBorder="1" applyAlignment="1">
      <alignment vertical="top" wrapText="1" shrinkToFit="1"/>
    </xf>
    <xf numFmtId="0" fontId="0" fillId="15" borderId="8" xfId="0" applyFill="1" applyBorder="1" applyAlignment="1">
      <alignment vertical="top" wrapText="1" shrinkToFit="1"/>
    </xf>
    <xf numFmtId="0" fontId="0" fillId="15" borderId="13" xfId="0" applyFill="1" applyBorder="1" applyAlignment="1">
      <alignment vertical="top" wrapText="1" shrinkToFit="1"/>
    </xf>
    <xf numFmtId="0" fontId="0" fillId="15" borderId="24" xfId="0" applyFill="1" applyBorder="1" applyAlignment="1">
      <alignment vertical="top" wrapText="1" shrinkToFit="1"/>
    </xf>
    <xf numFmtId="0" fontId="0" fillId="15" borderId="26" xfId="0" applyFill="1" applyBorder="1" applyAlignment="1">
      <alignment vertical="top" wrapText="1" shrinkToFit="1"/>
    </xf>
    <xf numFmtId="0" fontId="0" fillId="15" borderId="25" xfId="0" applyFill="1" applyBorder="1" applyAlignment="1">
      <alignment vertical="top" wrapText="1" shrinkToFit="1"/>
    </xf>
    <xf numFmtId="0" fontId="40" fillId="0" borderId="0" xfId="12"/>
    <xf numFmtId="0" fontId="41" fillId="9" borderId="34" xfId="0" applyFont="1" applyFill="1" applyBorder="1" applyAlignment="1">
      <alignment vertical="top" wrapText="1" shrinkToFit="1"/>
    </xf>
    <xf numFmtId="0" fontId="34" fillId="9" borderId="65" xfId="0" applyFont="1" applyFill="1" applyBorder="1" applyAlignment="1">
      <alignment vertical="top" wrapText="1" shrinkToFit="1"/>
    </xf>
    <xf numFmtId="0" fontId="34" fillId="0" borderId="60" xfId="0" applyFont="1" applyBorder="1" applyAlignment="1">
      <alignment vertical="top" wrapText="1" shrinkToFit="1"/>
    </xf>
    <xf numFmtId="14" fontId="34" fillId="0" borderId="61" xfId="0" applyNumberFormat="1" applyFont="1" applyBorder="1" applyAlignment="1">
      <alignment horizontal="left" vertical="top" wrapText="1" shrinkToFit="1"/>
    </xf>
    <xf numFmtId="0" fontId="37" fillId="15" borderId="8" xfId="13" applyFont="1" applyFill="1" applyBorder="1" applyAlignment="1">
      <alignment vertical="center"/>
    </xf>
    <xf numFmtId="0" fontId="34" fillId="0" borderId="13" xfId="0" applyFont="1" applyBorder="1" applyAlignment="1">
      <alignment vertical="top" wrapText="1" shrinkToFit="1"/>
    </xf>
    <xf numFmtId="0" fontId="37" fillId="15" borderId="8" xfId="0" quotePrefix="1" applyFont="1" applyFill="1" applyBorder="1" applyAlignment="1" applyProtection="1">
      <alignment vertical="center" wrapText="1"/>
      <protection locked="0"/>
    </xf>
    <xf numFmtId="0" fontId="37" fillId="15" borderId="64" xfId="13" quotePrefix="1" applyFont="1" applyFill="1" applyBorder="1" applyAlignment="1">
      <alignment vertical="center" wrapText="1"/>
    </xf>
    <xf numFmtId="0" fontId="37" fillId="15" borderId="8" xfId="13" quotePrefix="1" applyFont="1" applyFill="1" applyBorder="1" applyAlignment="1">
      <alignment vertical="center" wrapText="1"/>
    </xf>
    <xf numFmtId="0" fontId="42" fillId="15" borderId="54" xfId="0" applyFont="1" applyFill="1" applyBorder="1" applyAlignment="1">
      <alignment vertical="top" wrapText="1" shrinkToFit="1"/>
    </xf>
    <xf numFmtId="0" fontId="34" fillId="0" borderId="25" xfId="0" applyFont="1" applyBorder="1" applyAlignment="1">
      <alignment vertical="top" wrapText="1" shrinkToFit="1"/>
    </xf>
    <xf numFmtId="0" fontId="5" fillId="5" borderId="20" xfId="0" applyFont="1" applyFill="1" applyBorder="1" applyAlignment="1" applyProtection="1">
      <alignment horizontal="centerContinuous" vertical="top"/>
    </xf>
    <xf numFmtId="0" fontId="5" fillId="5" borderId="54" xfId="0" applyFont="1" applyFill="1" applyBorder="1" applyAlignment="1" applyProtection="1">
      <alignment horizontal="center" vertical="center" wrapText="1"/>
    </xf>
    <xf numFmtId="0" fontId="5" fillId="2" borderId="61" xfId="0" applyFont="1" applyFill="1" applyBorder="1" applyAlignment="1" applyProtection="1">
      <alignment vertical="top" shrinkToFit="1"/>
      <protection locked="0"/>
    </xf>
    <xf numFmtId="0" fontId="5" fillId="2" borderId="25" xfId="0" applyFont="1" applyFill="1" applyBorder="1" applyAlignment="1" applyProtection="1">
      <alignment vertical="top" shrinkToFit="1"/>
      <protection locked="0"/>
    </xf>
    <xf numFmtId="0" fontId="5" fillId="5" borderId="26" xfId="0" applyFont="1" applyFill="1" applyBorder="1" applyAlignment="1" applyProtection="1">
      <alignment horizontal="center" vertical="center"/>
    </xf>
    <xf numFmtId="0" fontId="5" fillId="2" borderId="21" xfId="0" applyFont="1" applyFill="1" applyBorder="1" applyAlignment="1" applyProtection="1">
      <alignment vertical="top" wrapText="1" shrinkToFit="1"/>
      <protection locked="0"/>
    </xf>
    <xf numFmtId="0" fontId="5" fillId="2" borderId="15" xfId="0" applyFont="1" applyFill="1" applyBorder="1" applyAlignment="1" applyProtection="1">
      <alignment vertical="top" wrapText="1" shrinkToFit="1"/>
      <protection locked="0"/>
    </xf>
    <xf numFmtId="0" fontId="5" fillId="2" borderId="66" xfId="0" applyFont="1" applyFill="1" applyBorder="1" applyAlignment="1" applyProtection="1">
      <alignment vertical="top" wrapText="1" shrinkToFit="1"/>
      <protection locked="0"/>
    </xf>
    <xf numFmtId="0" fontId="5" fillId="2" borderId="63" xfId="0" applyFont="1" applyFill="1" applyBorder="1" applyAlignment="1" applyProtection="1">
      <alignment vertical="top" wrapText="1" shrinkToFit="1"/>
      <protection locked="0"/>
    </xf>
    <xf numFmtId="0" fontId="5" fillId="2" borderId="4" xfId="0" applyFont="1" applyFill="1" applyBorder="1" applyAlignment="1" applyProtection="1">
      <alignment vertical="top" wrapText="1" shrinkToFit="1"/>
      <protection locked="0"/>
    </xf>
    <xf numFmtId="0" fontId="5" fillId="2" borderId="11" xfId="0" applyFont="1" applyFill="1" applyBorder="1" applyAlignment="1" applyProtection="1">
      <alignment vertical="top" wrapText="1" shrinkToFit="1"/>
      <protection locked="0"/>
    </xf>
    <xf numFmtId="44" fontId="6" fillId="2" borderId="28" xfId="2" applyFont="1" applyFill="1" applyBorder="1" applyAlignment="1" applyProtection="1">
      <alignment horizontal="right" vertical="top" shrinkToFit="1"/>
      <protection locked="0"/>
    </xf>
    <xf numFmtId="44" fontId="6" fillId="2" borderId="22" xfId="2" applyFont="1" applyFill="1" applyBorder="1" applyAlignment="1" applyProtection="1">
      <alignment horizontal="right" vertical="top" shrinkToFit="1"/>
      <protection locked="0"/>
    </xf>
    <xf numFmtId="44" fontId="6" fillId="2" borderId="29" xfId="2" applyFont="1" applyFill="1" applyBorder="1" applyAlignment="1" applyProtection="1">
      <alignment vertical="top" shrinkToFit="1"/>
      <protection locked="0"/>
    </xf>
    <xf numFmtId="44" fontId="6" fillId="2" borderId="13" xfId="2" applyFont="1" applyFill="1" applyBorder="1" applyAlignment="1" applyProtection="1">
      <alignment vertical="top" shrinkToFit="1"/>
      <protection locked="0"/>
    </xf>
    <xf numFmtId="44" fontId="6" fillId="2" borderId="47" xfId="2" applyFont="1" applyFill="1" applyBorder="1" applyAlignment="1" applyProtection="1">
      <alignment vertical="top" shrinkToFit="1"/>
      <protection locked="0"/>
    </xf>
    <xf numFmtId="168" fontId="0" fillId="2" borderId="62" xfId="8" applyNumberFormat="1" applyFont="1" applyFill="1" applyBorder="1" applyAlignment="1">
      <alignment horizontal="center" vertical="top" wrapText="1" shrinkToFit="1"/>
    </xf>
    <xf numFmtId="14" fontId="0" fillId="15" borderId="8" xfId="0" applyNumberFormat="1" applyFill="1" applyBorder="1" applyAlignment="1">
      <alignment vertical="top" wrapText="1" shrinkToFit="1"/>
    </xf>
    <xf numFmtId="168" fontId="17" fillId="0" borderId="0" xfId="0" applyNumberFormat="1" applyFont="1" applyAlignment="1" applyProtection="1">
      <alignment horizontal="center" vertical="top"/>
    </xf>
    <xf numFmtId="10" fontId="30" fillId="0" borderId="0" xfId="3" applyNumberFormat="1" applyFont="1" applyAlignment="1" applyProtection="1">
      <alignment vertical="top"/>
    </xf>
    <xf numFmtId="0" fontId="14" fillId="5" borderId="0" xfId="0" applyNumberFormat="1" applyFont="1" applyFill="1" applyBorder="1" applyAlignment="1" applyProtection="1">
      <alignment horizontal="center" wrapText="1"/>
    </xf>
    <xf numFmtId="0" fontId="10" fillId="5" borderId="64" xfId="0" applyFont="1" applyFill="1" applyBorder="1" applyAlignment="1" applyProtection="1">
      <alignment horizontal="center" vertical="center" wrapText="1"/>
    </xf>
    <xf numFmtId="0" fontId="5" fillId="5" borderId="44" xfId="0" applyFont="1" applyFill="1" applyBorder="1" applyAlignment="1" applyProtection="1">
      <alignment horizontal="center" vertical="center" wrapText="1"/>
    </xf>
    <xf numFmtId="44" fontId="6" fillId="5" borderId="33" xfId="2" applyFont="1" applyFill="1" applyBorder="1" applyAlignment="1" applyProtection="1">
      <alignment vertical="top" shrinkToFit="1"/>
    </xf>
    <xf numFmtId="44" fontId="5" fillId="0" borderId="8" xfId="2" applyFont="1" applyBorder="1" applyAlignment="1" applyProtection="1">
      <alignment vertical="top" shrinkToFit="1"/>
    </xf>
    <xf numFmtId="167" fontId="5" fillId="0" borderId="8" xfId="2" applyNumberFormat="1" applyFont="1" applyBorder="1" applyAlignment="1" applyProtection="1">
      <alignment horizontal="center" vertical="top" shrinkToFit="1"/>
    </xf>
    <xf numFmtId="0" fontId="6" fillId="0" borderId="0" xfId="0" applyFont="1" applyAlignment="1" applyProtection="1"/>
    <xf numFmtId="0" fontId="5" fillId="5" borderId="44" xfId="0" applyFont="1" applyFill="1" applyBorder="1" applyAlignment="1" applyProtection="1">
      <alignment horizontal="center" vertical="center"/>
    </xf>
    <xf numFmtId="0" fontId="6" fillId="0" borderId="32" xfId="0" applyFont="1" applyBorder="1" applyAlignment="1" applyProtection="1">
      <alignment horizontal="center" vertical="top"/>
    </xf>
    <xf numFmtId="0" fontId="13" fillId="4" borderId="0" xfId="11" applyFont="1" applyFill="1" applyAlignment="1">
      <alignment horizontal="left" vertical="top"/>
    </xf>
    <xf numFmtId="0" fontId="6" fillId="5" borderId="20" xfId="0" applyFont="1" applyFill="1" applyBorder="1" applyAlignment="1" applyProtection="1">
      <alignment horizontal="center" vertical="top"/>
    </xf>
    <xf numFmtId="0" fontId="11" fillId="0" borderId="0" xfId="1" applyFont="1" applyAlignment="1">
      <alignment horizontal="center" vertical="top" wrapText="1"/>
    </xf>
    <xf numFmtId="0" fontId="6" fillId="5" borderId="20" xfId="0" applyFont="1" applyFill="1" applyBorder="1" applyAlignment="1" applyProtection="1">
      <alignment vertical="top"/>
    </xf>
    <xf numFmtId="0" fontId="6" fillId="5" borderId="11" xfId="0" applyFont="1" applyFill="1" applyBorder="1" applyAlignment="1" applyProtection="1">
      <alignment vertical="top"/>
    </xf>
    <xf numFmtId="0" fontId="6" fillId="5" borderId="54" xfId="0" applyFont="1" applyFill="1" applyBorder="1" applyAlignment="1" applyProtection="1">
      <alignment vertical="top"/>
    </xf>
    <xf numFmtId="14" fontId="37" fillId="15" borderId="26" xfId="0" quotePrefix="1" applyNumberFormat="1" applyFont="1" applyFill="1" applyBorder="1" applyAlignment="1" applyProtection="1">
      <alignment wrapText="1"/>
      <protection locked="0"/>
    </xf>
    <xf numFmtId="166" fontId="46" fillId="3" borderId="10" xfId="2" applyNumberFormat="1" applyFont="1" applyFill="1" applyBorder="1" applyAlignment="1" applyProtection="1">
      <alignment horizontal="center" vertical="center" shrinkToFit="1"/>
    </xf>
    <xf numFmtId="44" fontId="47" fillId="3" borderId="0" xfId="2" applyFont="1" applyFill="1" applyBorder="1" applyAlignment="1" applyProtection="1">
      <alignment shrinkToFit="1"/>
    </xf>
    <xf numFmtId="0" fontId="9" fillId="2" borderId="14" xfId="0" applyFont="1" applyFill="1" applyBorder="1" applyAlignment="1" applyProtection="1">
      <alignment vertical="top" wrapText="1"/>
      <protection locked="0"/>
    </xf>
    <xf numFmtId="0" fontId="5" fillId="2" borderId="28" xfId="0" applyFont="1" applyFill="1" applyBorder="1" applyAlignment="1" applyProtection="1">
      <alignment vertical="top" wrapText="1"/>
      <protection locked="0"/>
    </xf>
    <xf numFmtId="0" fontId="5" fillId="2" borderId="22" xfId="0" applyFont="1" applyFill="1" applyBorder="1" applyAlignment="1" applyProtection="1">
      <alignment vertical="top" wrapText="1"/>
      <protection locked="0"/>
    </xf>
    <xf numFmtId="0" fontId="31" fillId="0" borderId="0" xfId="0" applyFont="1" applyAlignment="1" applyProtection="1">
      <alignment horizontal="left" vertical="top" wrapText="1"/>
    </xf>
    <xf numFmtId="0" fontId="6" fillId="5" borderId="40" xfId="0" applyFont="1" applyFill="1" applyBorder="1" applyAlignment="1" applyProtection="1">
      <alignment horizontal="center" vertical="center"/>
    </xf>
    <xf numFmtId="0" fontId="6" fillId="5" borderId="57" xfId="0" applyFont="1" applyFill="1" applyBorder="1" applyAlignment="1" applyProtection="1">
      <alignment horizontal="center" vertical="center"/>
    </xf>
    <xf numFmtId="0" fontId="6" fillId="5" borderId="33" xfId="0" applyFont="1" applyFill="1" applyBorder="1" applyAlignment="1" applyProtection="1">
      <alignment horizontal="center" vertical="center"/>
    </xf>
    <xf numFmtId="0" fontId="5" fillId="2" borderId="60" xfId="0" applyFont="1" applyFill="1" applyBorder="1" applyAlignment="1" applyProtection="1">
      <alignment horizontal="left" vertical="top" wrapText="1"/>
      <protection locked="0"/>
    </xf>
    <xf numFmtId="0" fontId="5" fillId="2" borderId="62" xfId="0" applyFont="1" applyFill="1" applyBorder="1" applyAlignment="1" applyProtection="1">
      <alignment horizontal="left" vertical="top" wrapText="1"/>
      <protection locked="0"/>
    </xf>
    <xf numFmtId="0" fontId="5" fillId="2" borderId="61" xfId="0" applyFont="1" applyFill="1" applyBorder="1" applyAlignment="1" applyProtection="1">
      <alignment horizontal="left" vertical="top" wrapText="1"/>
      <protection locked="0"/>
    </xf>
    <xf numFmtId="0" fontId="5" fillId="5" borderId="56" xfId="0" applyFont="1" applyFill="1" applyBorder="1" applyAlignment="1" applyProtection="1">
      <alignment horizontal="center" vertical="center"/>
    </xf>
    <xf numFmtId="0" fontId="5" fillId="5" borderId="44" xfId="0" applyFont="1" applyFill="1" applyBorder="1" applyAlignment="1" applyProtection="1">
      <alignment horizontal="center" vertical="center"/>
    </xf>
    <xf numFmtId="0" fontId="5" fillId="5" borderId="49" xfId="0" applyFont="1" applyFill="1" applyBorder="1" applyAlignment="1" applyProtection="1">
      <alignment horizontal="center" vertical="center" wrapText="1"/>
    </xf>
    <xf numFmtId="0" fontId="5" fillId="5" borderId="67" xfId="0" applyFont="1" applyFill="1" applyBorder="1" applyAlignment="1" applyProtection="1">
      <alignment horizontal="center" vertical="center" wrapText="1"/>
    </xf>
    <xf numFmtId="0" fontId="5" fillId="5" borderId="45" xfId="0" applyFont="1" applyFill="1" applyBorder="1" applyAlignment="1" applyProtection="1">
      <alignment horizontal="center" vertical="center" wrapText="1"/>
    </xf>
    <xf numFmtId="0" fontId="5" fillId="5" borderId="51" xfId="0" applyFont="1" applyFill="1" applyBorder="1" applyAlignment="1" applyProtection="1">
      <alignment horizontal="center" vertical="center" wrapText="1"/>
    </xf>
    <xf numFmtId="0" fontId="5" fillId="5" borderId="46" xfId="0" applyFont="1" applyFill="1" applyBorder="1" applyAlignment="1" applyProtection="1">
      <alignment horizontal="center" vertical="top" wrapText="1"/>
    </xf>
    <xf numFmtId="0" fontId="5" fillId="5" borderId="50" xfId="0" applyFont="1" applyFill="1" applyBorder="1" applyAlignment="1" applyProtection="1">
      <alignment horizontal="center" vertical="top" wrapText="1"/>
    </xf>
    <xf numFmtId="0" fontId="9" fillId="5" borderId="49" xfId="0" applyFont="1" applyFill="1" applyBorder="1" applyAlignment="1" applyProtection="1">
      <alignment horizontal="center" vertical="top" wrapText="1"/>
    </xf>
    <xf numFmtId="0" fontId="9" fillId="5" borderId="42" xfId="0" applyFont="1" applyFill="1" applyBorder="1" applyAlignment="1" applyProtection="1">
      <alignment horizontal="center" vertical="top" wrapText="1"/>
    </xf>
    <xf numFmtId="0" fontId="45" fillId="0" borderId="0" xfId="0" applyFont="1" applyBorder="1" applyAlignment="1" applyProtection="1">
      <alignment horizontal="left" vertical="top" wrapText="1"/>
    </xf>
    <xf numFmtId="14" fontId="5" fillId="2" borderId="4" xfId="0" applyNumberFormat="1" applyFont="1" applyFill="1" applyBorder="1" applyAlignment="1" applyProtection="1">
      <alignment horizontal="left" vertical="top"/>
      <protection locked="0"/>
    </xf>
    <xf numFmtId="0" fontId="5" fillId="2" borderId="4" xfId="0" applyFont="1" applyFill="1" applyBorder="1" applyAlignment="1" applyProtection="1">
      <alignment horizontal="left" vertical="top"/>
      <protection locked="0"/>
    </xf>
    <xf numFmtId="0" fontId="5" fillId="2" borderId="53" xfId="0" applyFont="1" applyFill="1" applyBorder="1" applyAlignment="1" applyProtection="1">
      <alignment horizontal="center" vertical="center" shrinkToFit="1"/>
      <protection locked="0"/>
    </xf>
    <xf numFmtId="0" fontId="5" fillId="2" borderId="20" xfId="0" applyFont="1" applyFill="1" applyBorder="1" applyAlignment="1" applyProtection="1">
      <alignment horizontal="center" vertical="center" shrinkToFit="1"/>
      <protection locked="0"/>
    </xf>
    <xf numFmtId="0" fontId="5" fillId="2" borderId="19" xfId="0" applyFont="1" applyFill="1" applyBorder="1" applyAlignment="1" applyProtection="1">
      <alignment horizontal="center" vertical="center" shrinkToFit="1"/>
      <protection locked="0"/>
    </xf>
    <xf numFmtId="0" fontId="6" fillId="0" borderId="34" xfId="0" applyFont="1" applyBorder="1" applyAlignment="1" applyProtection="1">
      <alignment horizontal="center" vertical="top"/>
    </xf>
    <xf numFmtId="0" fontId="6" fillId="0" borderId="35" xfId="0" applyFont="1" applyBorder="1" applyAlignment="1" applyProtection="1">
      <alignment horizontal="center" vertical="top"/>
    </xf>
    <xf numFmtId="0" fontId="6" fillId="0" borderId="31" xfId="0" applyFont="1" applyBorder="1" applyAlignment="1" applyProtection="1">
      <alignment horizontal="center" vertical="top"/>
    </xf>
    <xf numFmtId="0" fontId="6" fillId="0" borderId="32" xfId="0" applyFont="1" applyBorder="1" applyAlignment="1" applyProtection="1">
      <alignment horizontal="center" vertical="top"/>
    </xf>
    <xf numFmtId="0" fontId="5" fillId="5" borderId="40" xfId="0" applyFont="1" applyFill="1" applyBorder="1" applyAlignment="1" applyProtection="1">
      <alignment horizontal="center" vertical="top" wrapText="1"/>
    </xf>
    <xf numFmtId="0" fontId="5" fillId="5" borderId="33" xfId="0" applyFont="1" applyFill="1" applyBorder="1" applyAlignment="1" applyProtection="1">
      <alignment horizontal="center" vertical="top" wrapText="1"/>
    </xf>
    <xf numFmtId="0" fontId="13" fillId="4" borderId="0" xfId="11" applyFont="1" applyFill="1" applyAlignment="1">
      <alignment horizontal="left" vertical="top"/>
    </xf>
    <xf numFmtId="0" fontId="5" fillId="2" borderId="9" xfId="0" applyFont="1" applyFill="1" applyBorder="1" applyAlignment="1" applyProtection="1">
      <alignment horizontal="center" vertical="top" shrinkToFit="1"/>
      <protection locked="0"/>
    </xf>
    <xf numFmtId="0" fontId="5" fillId="2" borderId="11" xfId="0" applyFont="1" applyFill="1" applyBorder="1" applyAlignment="1" applyProtection="1">
      <alignment horizontal="center" vertical="top" shrinkToFit="1"/>
      <protection locked="0"/>
    </xf>
    <xf numFmtId="0" fontId="5" fillId="2" borderId="14" xfId="0" applyFont="1" applyFill="1" applyBorder="1" applyAlignment="1" applyProtection="1">
      <alignment horizontal="center" vertical="top" shrinkToFit="1"/>
      <protection locked="0"/>
    </xf>
    <xf numFmtId="14" fontId="5" fillId="2" borderId="36" xfId="0" applyNumberFormat="1" applyFont="1" applyFill="1" applyBorder="1" applyAlignment="1" applyProtection="1">
      <alignment horizontal="center" vertical="top" shrinkToFit="1"/>
      <protection locked="0"/>
    </xf>
    <xf numFmtId="0" fontId="5" fillId="2" borderId="54" xfId="0" applyFont="1" applyFill="1" applyBorder="1" applyAlignment="1" applyProtection="1">
      <alignment horizontal="center" vertical="top" shrinkToFit="1"/>
      <protection locked="0"/>
    </xf>
    <xf numFmtId="0" fontId="5" fillId="2" borderId="27" xfId="0" applyFont="1" applyFill="1" applyBorder="1" applyAlignment="1" applyProtection="1">
      <alignment horizontal="center" vertical="top" shrinkToFit="1"/>
      <protection locked="0"/>
    </xf>
    <xf numFmtId="0" fontId="6" fillId="5" borderId="18" xfId="0" applyFont="1" applyFill="1" applyBorder="1" applyAlignment="1" applyProtection="1">
      <alignment horizontal="center" vertical="top"/>
    </xf>
    <xf numFmtId="0" fontId="6" fillId="5" borderId="20" xfId="0" applyFont="1" applyFill="1" applyBorder="1" applyAlignment="1" applyProtection="1">
      <alignment horizontal="center" vertical="top"/>
    </xf>
    <xf numFmtId="0" fontId="6" fillId="5" borderId="19" xfId="0" applyFont="1" applyFill="1" applyBorder="1" applyAlignment="1" applyProtection="1">
      <alignment horizontal="center" vertical="top"/>
    </xf>
    <xf numFmtId="0" fontId="11" fillId="0" borderId="0" xfId="1" applyFont="1" applyAlignment="1">
      <alignment horizontal="center" vertical="top" wrapText="1"/>
    </xf>
    <xf numFmtId="0" fontId="5" fillId="5" borderId="40" xfId="0" applyFont="1" applyFill="1" applyBorder="1" applyAlignment="1" applyProtection="1">
      <alignment horizontal="center" vertical="center" wrapText="1"/>
    </xf>
    <xf numFmtId="0" fontId="5" fillId="5" borderId="33" xfId="0" applyFont="1" applyFill="1" applyBorder="1" applyAlignment="1" applyProtection="1">
      <alignment horizontal="center" vertical="center" wrapText="1"/>
    </xf>
    <xf numFmtId="0" fontId="5" fillId="5" borderId="5" xfId="0" applyFont="1" applyFill="1" applyBorder="1" applyAlignment="1" applyProtection="1">
      <alignment horizontal="center" vertical="center" wrapText="1"/>
    </xf>
    <xf numFmtId="0" fontId="5" fillId="5" borderId="2" xfId="0" applyFont="1" applyFill="1" applyBorder="1" applyAlignment="1" applyProtection="1">
      <alignment horizontal="center" vertical="center"/>
    </xf>
    <xf numFmtId="0" fontId="5" fillId="5" borderId="7"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wrapText="1"/>
    </xf>
    <xf numFmtId="0" fontId="5" fillId="2" borderId="22" xfId="0" applyFont="1" applyFill="1" applyBorder="1" applyAlignment="1" applyProtection="1">
      <alignment horizontal="left" vertical="top" wrapText="1"/>
      <protection locked="0"/>
    </xf>
    <xf numFmtId="0" fontId="5" fillId="2" borderId="8" xfId="0" applyFont="1" applyFill="1" applyBorder="1" applyAlignment="1" applyProtection="1">
      <alignment horizontal="left" vertical="top" wrapText="1"/>
      <protection locked="0"/>
    </xf>
    <xf numFmtId="0" fontId="5" fillId="2" borderId="13" xfId="0" applyFont="1" applyFill="1" applyBorder="1" applyAlignment="1" applyProtection="1">
      <alignment horizontal="left" vertical="top" wrapText="1"/>
      <protection locked="0"/>
    </xf>
    <xf numFmtId="0" fontId="6" fillId="5" borderId="18" xfId="0" applyFont="1" applyFill="1" applyBorder="1" applyAlignment="1" applyProtection="1">
      <alignment vertical="top"/>
    </xf>
    <xf numFmtId="0" fontId="6" fillId="5" borderId="20" xfId="0" applyFont="1" applyFill="1" applyBorder="1" applyAlignment="1" applyProtection="1">
      <alignment vertical="top"/>
    </xf>
    <xf numFmtId="0" fontId="6" fillId="5" borderId="38" xfId="0" applyFont="1" applyFill="1" applyBorder="1" applyAlignment="1" applyProtection="1">
      <alignment vertical="top"/>
    </xf>
    <xf numFmtId="0" fontId="6" fillId="5" borderId="11" xfId="0" applyFont="1" applyFill="1" applyBorder="1" applyAlignment="1" applyProtection="1">
      <alignment vertical="top"/>
    </xf>
    <xf numFmtId="0" fontId="6" fillId="5" borderId="39" xfId="0" applyFont="1" applyFill="1" applyBorder="1" applyAlignment="1" applyProtection="1">
      <alignment vertical="top"/>
    </xf>
    <xf numFmtId="0" fontId="6" fillId="5" borderId="54" xfId="0" applyFont="1" applyFill="1" applyBorder="1" applyAlignment="1" applyProtection="1">
      <alignment vertical="top"/>
    </xf>
    <xf numFmtId="0" fontId="5" fillId="5" borderId="47" xfId="0" applyFont="1" applyFill="1" applyBorder="1" applyAlignment="1" applyProtection="1">
      <alignment horizontal="center" vertical="center" wrapText="1"/>
    </xf>
    <xf numFmtId="0" fontId="5" fillId="5" borderId="43" xfId="0" applyFont="1" applyFill="1" applyBorder="1" applyAlignment="1" applyProtection="1">
      <alignment horizontal="center" vertical="center" wrapText="1"/>
    </xf>
    <xf numFmtId="0" fontId="5" fillId="5" borderId="45" xfId="0" applyFont="1" applyFill="1" applyBorder="1" applyAlignment="1" applyProtection="1">
      <alignment horizontal="center" vertical="center"/>
    </xf>
    <xf numFmtId="0" fontId="5" fillId="5" borderId="51" xfId="0" applyFont="1" applyFill="1" applyBorder="1" applyAlignment="1" applyProtection="1">
      <alignment horizontal="center" vertical="center"/>
    </xf>
    <xf numFmtId="0" fontId="5" fillId="5" borderId="46" xfId="0" applyFont="1" applyFill="1" applyBorder="1" applyAlignment="1" applyProtection="1">
      <alignment horizontal="center" vertical="center"/>
    </xf>
    <xf numFmtId="0" fontId="5" fillId="5" borderId="50" xfId="0" applyFont="1" applyFill="1" applyBorder="1" applyAlignment="1" applyProtection="1">
      <alignment horizontal="center" vertical="center"/>
    </xf>
    <xf numFmtId="0" fontId="6" fillId="5" borderId="7"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6" fillId="5" borderId="6" xfId="0" applyFont="1" applyFill="1" applyBorder="1" applyAlignment="1" applyProtection="1">
      <alignment horizontal="center" vertical="center" wrapText="1"/>
    </xf>
    <xf numFmtId="0" fontId="6" fillId="5" borderId="3"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wrapText="1"/>
    </xf>
    <xf numFmtId="0" fontId="5" fillId="5" borderId="46" xfId="0" applyFont="1" applyFill="1" applyBorder="1" applyAlignment="1" applyProtection="1">
      <alignment horizontal="center" vertical="center" wrapText="1"/>
    </xf>
    <xf numFmtId="0" fontId="6" fillId="5" borderId="47" xfId="0" applyFont="1" applyFill="1" applyBorder="1" applyAlignment="1" applyProtection="1">
      <alignment horizontal="center" vertical="center" wrapText="1"/>
    </xf>
    <xf numFmtId="0" fontId="6" fillId="5" borderId="43" xfId="0" applyFont="1" applyFill="1" applyBorder="1" applyAlignment="1" applyProtection="1">
      <alignment horizontal="center" vertical="center"/>
    </xf>
    <xf numFmtId="0" fontId="5" fillId="5" borderId="47" xfId="0" applyFont="1" applyFill="1" applyBorder="1" applyAlignment="1" applyProtection="1">
      <alignment horizontal="center" vertical="center"/>
    </xf>
    <xf numFmtId="0" fontId="5" fillId="5" borderId="43" xfId="0" applyFont="1" applyFill="1" applyBorder="1" applyAlignment="1" applyProtection="1">
      <alignment horizontal="center" vertical="center"/>
    </xf>
    <xf numFmtId="0" fontId="5" fillId="5" borderId="66" xfId="0" applyFont="1" applyFill="1" applyBorder="1" applyAlignment="1" applyProtection="1">
      <alignment horizontal="center" vertical="center" wrapText="1"/>
    </xf>
    <xf numFmtId="0" fontId="8" fillId="0" borderId="0" xfId="0" applyFont="1" applyAlignment="1" applyProtection="1">
      <alignment horizontal="center" vertical="top"/>
    </xf>
    <xf numFmtId="44" fontId="44" fillId="0" borderId="5" xfId="0" applyNumberFormat="1" applyFont="1" applyBorder="1" applyAlignment="1" applyProtection="1">
      <alignment horizontal="center" vertical="center"/>
    </xf>
    <xf numFmtId="0" fontId="44" fillId="0" borderId="0" xfId="0" applyFont="1" applyBorder="1" applyAlignment="1" applyProtection="1">
      <alignment horizontal="center"/>
    </xf>
    <xf numFmtId="0" fontId="5" fillId="2" borderId="24" xfId="0" applyFont="1" applyFill="1" applyBorder="1" applyAlignment="1" applyProtection="1">
      <alignment horizontal="left" vertical="top" wrapText="1"/>
      <protection locked="0"/>
    </xf>
    <xf numFmtId="0" fontId="5" fillId="2" borderId="26" xfId="0" applyFont="1" applyFill="1" applyBorder="1" applyAlignment="1" applyProtection="1">
      <alignment horizontal="left" vertical="top" wrapText="1"/>
      <protection locked="0"/>
    </xf>
    <xf numFmtId="0" fontId="5" fillId="2" borderId="25" xfId="0" applyFont="1" applyFill="1" applyBorder="1" applyAlignment="1" applyProtection="1">
      <alignment horizontal="left" vertical="top" wrapText="1"/>
      <protection locked="0"/>
    </xf>
    <xf numFmtId="0" fontId="28" fillId="10" borderId="31" xfId="0" applyFont="1" applyFill="1" applyBorder="1" applyAlignment="1" applyProtection="1">
      <alignment horizontal="left" vertical="top" wrapText="1" shrinkToFit="1"/>
      <protection hidden="1"/>
    </xf>
    <xf numFmtId="0" fontId="28" fillId="10" borderId="58" xfId="0" applyFont="1" applyFill="1" applyBorder="1" applyAlignment="1" applyProtection="1">
      <alignment horizontal="left" vertical="top" wrapText="1" shrinkToFit="1"/>
      <protection hidden="1"/>
    </xf>
    <xf numFmtId="0" fontId="28" fillId="11" borderId="41" xfId="0" applyFont="1" applyFill="1" applyBorder="1" applyAlignment="1" applyProtection="1">
      <alignment horizontal="left" vertical="top" wrapText="1" shrinkToFit="1"/>
      <protection hidden="1"/>
    </xf>
    <xf numFmtId="0" fontId="28" fillId="11" borderId="23" xfId="0" applyFont="1" applyFill="1" applyBorder="1" applyAlignment="1" applyProtection="1">
      <alignment horizontal="left" vertical="top" wrapText="1" shrinkToFit="1"/>
      <protection hidden="1"/>
    </xf>
    <xf numFmtId="0" fontId="28" fillId="8" borderId="40" xfId="0" applyFont="1" applyFill="1" applyBorder="1" applyAlignment="1" applyProtection="1">
      <alignment horizontal="center" vertical="center" wrapText="1" shrinkToFit="1"/>
      <protection hidden="1"/>
    </xf>
    <xf numFmtId="0" fontId="0" fillId="8" borderId="33" xfId="0" applyFill="1" applyBorder="1" applyAlignment="1" applyProtection="1">
      <alignment horizontal="center" vertical="center" wrapText="1" shrinkToFit="1"/>
      <protection hidden="1"/>
    </xf>
    <xf numFmtId="0" fontId="28" fillId="11" borderId="38" xfId="0" applyFont="1" applyFill="1" applyBorder="1" applyAlignment="1" applyProtection="1">
      <alignment horizontal="left" vertical="top" wrapText="1" shrinkToFit="1"/>
      <protection hidden="1"/>
    </xf>
    <xf numFmtId="0" fontId="28" fillId="11" borderId="14" xfId="0" applyFont="1" applyFill="1" applyBorder="1" applyAlignment="1" applyProtection="1">
      <alignment horizontal="left" vertical="top" wrapText="1" shrinkToFit="1"/>
      <protection hidden="1"/>
    </xf>
    <xf numFmtId="0" fontId="28" fillId="12" borderId="31" xfId="0" applyFont="1" applyFill="1" applyBorder="1" applyAlignment="1" applyProtection="1">
      <alignment horizontal="left" vertical="top" wrapText="1" shrinkToFit="1"/>
      <protection hidden="1"/>
    </xf>
    <xf numFmtId="0" fontId="0" fillId="0" borderId="58" xfId="0" applyBorder="1" applyAlignment="1">
      <alignment wrapText="1"/>
    </xf>
    <xf numFmtId="0" fontId="28" fillId="9" borderId="3" xfId="0" applyFont="1" applyFill="1" applyBorder="1" applyAlignment="1" applyProtection="1">
      <alignment vertical="top" wrapText="1" shrinkToFit="1"/>
      <protection hidden="1"/>
    </xf>
    <xf numFmtId="0" fontId="0" fillId="0" borderId="1" xfId="0" applyBorder="1" applyAlignment="1" applyProtection="1">
      <alignment vertical="top"/>
      <protection hidden="1"/>
    </xf>
    <xf numFmtId="0" fontId="32" fillId="10" borderId="31" xfId="0" applyFont="1" applyFill="1" applyBorder="1" applyAlignment="1" applyProtection="1">
      <alignment horizontal="left" vertical="top" wrapText="1" shrinkToFit="1"/>
      <protection hidden="1"/>
    </xf>
    <xf numFmtId="0" fontId="32" fillId="10" borderId="58" xfId="0" applyFont="1" applyFill="1" applyBorder="1" applyAlignment="1" applyProtection="1">
      <alignment horizontal="left" vertical="top" wrapText="1" shrinkToFit="1"/>
      <protection hidden="1"/>
    </xf>
    <xf numFmtId="0" fontId="33" fillId="11" borderId="60" xfId="0" applyFont="1" applyFill="1" applyBorder="1" applyAlignment="1">
      <alignment vertical="top" wrapText="1" shrinkToFit="1"/>
    </xf>
    <xf numFmtId="0" fontId="33" fillId="11" borderId="62" xfId="0" applyFont="1" applyFill="1" applyBorder="1" applyAlignment="1">
      <alignment vertical="top" wrapText="1" shrinkToFit="1"/>
    </xf>
    <xf numFmtId="0" fontId="35" fillId="14" borderId="22" xfId="0" applyFont="1" applyFill="1" applyBorder="1" applyAlignment="1">
      <alignment vertical="top" wrapText="1" shrinkToFit="1"/>
    </xf>
    <xf numFmtId="0" fontId="35" fillId="14" borderId="8" xfId="0" applyFont="1" applyFill="1" applyBorder="1" applyAlignment="1">
      <alignment vertical="top" wrapText="1" shrinkToFit="1"/>
    </xf>
    <xf numFmtId="0" fontId="35" fillId="5" borderId="38" xfId="0" applyFont="1" applyFill="1" applyBorder="1" applyAlignment="1">
      <alignment vertical="top" wrapText="1" shrinkToFit="1"/>
    </xf>
    <xf numFmtId="0" fontId="28" fillId="5" borderId="10" xfId="0" applyFont="1" applyFill="1" applyBorder="1" applyAlignment="1">
      <alignment vertical="top" wrapText="1" shrinkToFit="1"/>
    </xf>
    <xf numFmtId="0" fontId="35" fillId="14" borderId="38" xfId="0" applyFont="1" applyFill="1" applyBorder="1" applyAlignment="1">
      <alignment vertical="top" wrapText="1" shrinkToFit="1"/>
    </xf>
    <xf numFmtId="0" fontId="28" fillId="14" borderId="10" xfId="0" applyFont="1" applyFill="1" applyBorder="1" applyAlignment="1">
      <alignment vertical="top" wrapText="1" shrinkToFit="1"/>
    </xf>
    <xf numFmtId="0" fontId="28" fillId="11" borderId="37" xfId="0" applyFont="1" applyFill="1" applyBorder="1" applyAlignment="1">
      <alignment horizontal="left" vertical="top" wrapText="1" shrinkToFit="1"/>
    </xf>
    <xf numFmtId="0" fontId="28" fillId="11" borderId="4" xfId="0" applyFont="1" applyFill="1" applyBorder="1" applyAlignment="1">
      <alignment horizontal="left" vertical="top" wrapText="1" shrinkToFit="1"/>
    </xf>
    <xf numFmtId="0" fontId="28" fillId="11" borderId="23" xfId="0" applyFont="1" applyFill="1" applyBorder="1" applyAlignment="1">
      <alignment horizontal="left" vertical="top" wrapText="1" shrinkToFit="1"/>
    </xf>
    <xf numFmtId="0" fontId="26" fillId="0" borderId="0" xfId="0" applyFont="1" applyAlignment="1">
      <alignment horizontal="left"/>
    </xf>
    <xf numFmtId="0" fontId="26" fillId="2" borderId="0" xfId="0" applyFont="1" applyFill="1" applyAlignment="1">
      <alignment horizontal="center"/>
    </xf>
    <xf numFmtId="0" fontId="35" fillId="11" borderId="22" xfId="0" applyFont="1" applyFill="1" applyBorder="1" applyAlignment="1">
      <alignment vertical="top" wrapText="1" shrinkToFit="1"/>
    </xf>
    <xf numFmtId="0" fontId="35" fillId="11" borderId="11" xfId="0" applyFont="1" applyFill="1" applyBorder="1" applyAlignment="1">
      <alignment vertical="top" wrapText="1" shrinkToFit="1"/>
    </xf>
    <xf numFmtId="0" fontId="35" fillId="11" borderId="13" xfId="0" applyFont="1" applyFill="1" applyBorder="1" applyAlignment="1">
      <alignment vertical="top" wrapText="1" shrinkToFit="1"/>
    </xf>
  </cellXfs>
  <cellStyles count="14">
    <cellStyle name="Heading 2" xfId="4" xr:uid="{B66AFEDE-51E8-423B-83CF-EBD077D409E5}"/>
    <cellStyle name="Link" xfId="11" builtinId="8"/>
    <cellStyle name="Prozent" xfId="3" builtinId="5"/>
    <cellStyle name="Standard" xfId="0" builtinId="0"/>
    <cellStyle name="Standard 2" xfId="1" xr:uid="{00000000-0005-0000-0000-000002000000}"/>
    <cellStyle name="Standard 2 2" xfId="10" xr:uid="{487F1C2B-5DB2-44C1-B35A-155EADF09306}"/>
    <cellStyle name="Standard 2 2 2" xfId="8" xr:uid="{F91D8A15-1877-4B5B-A648-8A9EE230A19F}"/>
    <cellStyle name="Standard 2 2 3" xfId="13" xr:uid="{AD447016-5077-44A0-946D-C65BC718D1DA}"/>
    <cellStyle name="Standard 2 3" xfId="7" xr:uid="{F7E005AC-8A1D-4A9D-AC3D-B0F6299AF188}"/>
    <cellStyle name="Standard 3" xfId="12" xr:uid="{AEBE8785-F826-4312-96F8-B680B2AF7C0A}"/>
    <cellStyle name="Standard 5" xfId="6" xr:uid="{C9B77052-3D6F-41A8-B73B-542676CA7119}"/>
    <cellStyle name="Standard 7" xfId="5" xr:uid="{C94874B5-7EBB-40B3-85B7-EE57BDBF5C05}"/>
    <cellStyle name="Standard 9" xfId="9" xr:uid="{97E00AF3-B040-43E1-8244-C6AEADB51ED2}"/>
    <cellStyle name="Währung" xfId="2" builtinId="4"/>
  </cellStyles>
  <dxfs count="9">
    <dxf>
      <fill>
        <patternFill>
          <bgColor rgb="FF00B050"/>
        </patternFill>
      </fill>
    </dxf>
    <dxf>
      <fill>
        <patternFill>
          <bgColor rgb="FF00B050"/>
        </patternFill>
      </fill>
    </dxf>
    <dxf>
      <font>
        <color rgb="FF006100"/>
      </font>
      <fill>
        <patternFill>
          <bgColor rgb="FF00B050"/>
        </patternFill>
      </fill>
    </dxf>
    <dxf>
      <fill>
        <patternFill>
          <bgColor rgb="FF00B050"/>
        </patternFill>
      </fill>
    </dxf>
    <dxf>
      <fill>
        <patternFill>
          <bgColor rgb="FF00B050"/>
        </patternFill>
      </fill>
    </dxf>
    <dxf>
      <font>
        <b/>
        <i val="0"/>
        <color auto="1"/>
      </font>
      <fill>
        <patternFill>
          <bgColor theme="8" tint="0.59996337778862885"/>
        </patternFill>
      </fill>
      <border>
        <left style="thin">
          <color auto="1"/>
        </left>
        <right style="thin">
          <color auto="1"/>
        </right>
        <top style="thin">
          <color auto="1"/>
        </top>
        <bottom style="thin">
          <color auto="1"/>
        </bottom>
      </border>
    </dxf>
    <dxf>
      <font>
        <b/>
        <i val="0"/>
        <color theme="0"/>
      </font>
      <fill>
        <patternFill>
          <bgColor rgb="FFFF0000"/>
        </patternFill>
      </fill>
    </dxf>
    <dxf>
      <font>
        <color rgb="FFFF0000"/>
      </font>
    </dxf>
    <dxf>
      <font>
        <color theme="0"/>
      </font>
      <fill>
        <patternFill>
          <bgColor rgb="FF6699FF"/>
        </patternFill>
      </fill>
      <border>
        <left style="thin">
          <color auto="1"/>
        </left>
        <right style="thin">
          <color auto="1"/>
        </right>
        <top style="thin">
          <color auto="1"/>
        </top>
        <bottom style="thin">
          <color auto="1"/>
        </bottom>
      </border>
    </dxf>
  </dxfs>
  <tableStyles count="1" defaultTableStyle="TableStyleMedium2" defaultPivotStyle="PivotStyleLight16">
    <tableStyle name="Invisible" pivot="0" table="0" count="0" xr9:uid="{27B1ACCC-E436-48BF-8E9E-56B2C21854F7}"/>
  </tableStyles>
  <colors>
    <mruColors>
      <color rgb="FF6699FF"/>
      <color rgb="FF0000FF"/>
      <color rgb="FFFFFFCC"/>
      <color rgb="FFFFE699"/>
      <color rgb="FFBF712B"/>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Y$31" lockText="1" noThreeD="1"/>
</file>

<file path=xl/ctrlProps/ctrlProp2.xml><?xml version="1.0" encoding="utf-8"?>
<formControlPr xmlns="http://schemas.microsoft.com/office/spreadsheetml/2009/9/main" objectType="CheckBox" fmlaLink="$Y$49" lockText="1" noThreeD="1"/>
</file>

<file path=xl/ctrlProps/ctrlProp3.xml><?xml version="1.0" encoding="utf-8"?>
<formControlPr xmlns="http://schemas.microsoft.com/office/spreadsheetml/2009/9/main" objectType="CheckBox" fmlaLink="$Y$2" lockText="1" noThreeD="1"/>
</file>

<file path=xl/ctrlProps/ctrlProp4.xml><?xml version="1.0" encoding="utf-8"?>
<formControlPr xmlns="http://schemas.microsoft.com/office/spreadsheetml/2009/9/main" objectType="CheckBox" checked="Checked" fmlaLink="$M$11"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104775</xdr:colOff>
          <xdr:row>32</xdr:row>
          <xdr:rowOff>9525</xdr:rowOff>
        </xdr:from>
        <xdr:to>
          <xdr:col>21</xdr:col>
          <xdr:colOff>180975</xdr:colOff>
          <xdr:row>33</xdr:row>
          <xdr:rowOff>66675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rechnerische Gesamt-LZ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xdr:colOff>
          <xdr:row>47</xdr:row>
          <xdr:rowOff>0</xdr:rowOff>
        </xdr:from>
        <xdr:to>
          <xdr:col>25</xdr:col>
          <xdr:colOff>66675</xdr:colOff>
          <xdr:row>47</xdr:row>
          <xdr:rowOff>238125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 Ges. Verbl. +  KD Gesamt  ( KK + Kredite )</a:t>
              </a:r>
            </a:p>
          </xdr:txBody>
        </xdr:sp>
        <xdr:clientData/>
      </xdr:twoCellAnchor>
    </mc:Choice>
    <mc:Fallback/>
  </mc:AlternateContent>
  <xdr:twoCellAnchor>
    <xdr:from>
      <xdr:col>17</xdr:col>
      <xdr:colOff>300789</xdr:colOff>
      <xdr:row>8</xdr:row>
      <xdr:rowOff>90236</xdr:rowOff>
    </xdr:from>
    <xdr:to>
      <xdr:col>19</xdr:col>
      <xdr:colOff>401053</xdr:colOff>
      <xdr:row>9</xdr:row>
      <xdr:rowOff>110289</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13024184" y="1794710"/>
          <a:ext cx="1132974" cy="210553"/>
        </a:xfrm>
        <a:prstGeom prst="rect">
          <a:avLst/>
        </a:prstGeom>
        <a:solidFill>
          <a:schemeClr val="bg1">
            <a:lumMod val="8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a:t>Tilg.-Anteil</a:t>
          </a:r>
        </a:p>
      </xdr:txBody>
    </xdr:sp>
    <xdr:clientData/>
  </xdr:twoCellAnchor>
  <mc:AlternateContent xmlns:mc="http://schemas.openxmlformats.org/markup-compatibility/2006">
    <mc:Choice xmlns:a14="http://schemas.microsoft.com/office/drawing/2010/main" Requires="a14">
      <xdr:twoCellAnchor editAs="oneCell">
        <xdr:from>
          <xdr:col>11</xdr:col>
          <xdr:colOff>28575</xdr:colOff>
          <xdr:row>1</xdr:row>
          <xdr:rowOff>9525</xdr:rowOff>
        </xdr:from>
        <xdr:to>
          <xdr:col>13</xdr:col>
          <xdr:colOff>342900</xdr:colOff>
          <xdr:row>2</xdr:row>
          <xdr:rowOff>133350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  Eingabehilfe anzeigen;</a:t>
              </a:r>
            </a:p>
          </xdr:txBody>
        </xdr:sp>
        <xdr:clientData fPrintsWithSheet="0"/>
      </xdr:twoCellAnchor>
    </mc:Choice>
    <mc:Fallback/>
  </mc:AlternateContent>
  <xdr:twoCellAnchor editAs="oneCell">
    <xdr:from>
      <xdr:col>20</xdr:col>
      <xdr:colOff>672352</xdr:colOff>
      <xdr:row>0</xdr:row>
      <xdr:rowOff>201707</xdr:rowOff>
    </xdr:from>
    <xdr:to>
      <xdr:col>23</xdr:col>
      <xdr:colOff>6614</xdr:colOff>
      <xdr:row>1</xdr:row>
      <xdr:rowOff>78442</xdr:rowOff>
    </xdr:to>
    <xdr:pic>
      <xdr:nvPicPr>
        <xdr:cNvPr id="3" name="Grafik 2">
          <a:extLst>
            <a:ext uri="{FF2B5EF4-FFF2-40B4-BE49-F238E27FC236}">
              <a16:creationId xmlns:a16="http://schemas.microsoft.com/office/drawing/2014/main" id="{5E024C7E-B01F-DAEB-DC5A-609A549375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520146" y="201707"/>
          <a:ext cx="3065821" cy="3361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647700</xdr:colOff>
          <xdr:row>10</xdr:row>
          <xdr:rowOff>28575</xdr:rowOff>
        </xdr:from>
        <xdr:to>
          <xdr:col>2</xdr:col>
          <xdr:colOff>1209675</xdr:colOff>
          <xdr:row>11</xdr:row>
          <xdr:rowOff>9525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Steuerelement</a:t>
              </a:r>
            </a:p>
          </xdr:txBody>
        </xdr:sp>
        <xdr:clientData fLocksWithSheet="0"/>
      </xdr:twoCellAnchor>
    </mc:Choice>
    <mc:Fallback/>
  </mc:AlternateContent>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6">
    <tabColor theme="9" tint="-0.249977111117893"/>
    <pageSetUpPr fitToPage="1"/>
  </sheetPr>
  <dimension ref="A1:AB129"/>
  <sheetViews>
    <sheetView showGridLines="0" tabSelected="1" zoomScale="85" zoomScaleNormal="85" workbookViewId="0">
      <selection activeCell="E29" sqref="E29"/>
    </sheetView>
  </sheetViews>
  <sheetFormatPr baseColWidth="10" defaultColWidth="0" defaultRowHeight="13.5" zeroHeight="1" outlineLevelCol="1" x14ac:dyDescent="0.25"/>
  <cols>
    <col min="1" max="1" width="1.42578125" style="6" customWidth="1"/>
    <col min="2" max="2" width="1.28515625" style="1" customWidth="1"/>
    <col min="3" max="3" width="18.5703125" style="1" customWidth="1"/>
    <col min="4" max="4" width="13.5703125" style="1" customWidth="1"/>
    <col min="5" max="5" width="18.85546875" style="1" customWidth="1"/>
    <col min="6" max="7" width="16.42578125" style="1" bestFit="1" customWidth="1"/>
    <col min="8" max="8" width="8.140625" style="1" bestFit="1" customWidth="1"/>
    <col min="9" max="9" width="9.140625" style="1" customWidth="1"/>
    <col min="10" max="11" width="13.5703125" style="1" customWidth="1"/>
    <col min="12" max="12" width="17.28515625" style="1" customWidth="1"/>
    <col min="13" max="13" width="5" style="1" hidden="1" customWidth="1" outlineLevel="1"/>
    <col min="14" max="14" width="11" style="1" customWidth="1" collapsed="1"/>
    <col min="15" max="15" width="12.28515625" style="1" bestFit="1" customWidth="1"/>
    <col min="16" max="18" width="13.5703125" style="1" customWidth="1"/>
    <col min="19" max="19" width="2" style="1" hidden="1" customWidth="1" outlineLevel="1"/>
    <col min="20" max="20" width="8.5703125" style="1" customWidth="1" collapsed="1"/>
    <col min="21" max="21" width="14.7109375" style="1" customWidth="1"/>
    <col min="22" max="22" width="8.28515625" style="1" customWidth="1"/>
    <col min="23" max="23" width="32.85546875" style="1" customWidth="1"/>
    <col min="24" max="24" width="2.28515625" style="1" customWidth="1"/>
    <col min="25" max="25" width="181.85546875" style="1" hidden="1" customWidth="1" outlineLevel="1"/>
    <col min="26" max="26" width="8.5703125" style="1" bestFit="1" customWidth="1" collapsed="1"/>
    <col min="27" max="27" width="3.7109375" style="2" customWidth="1"/>
    <col min="28" max="28" width="11.42578125" style="4" hidden="1" customWidth="1"/>
    <col min="29" max="16384" width="11.42578125" style="1" hidden="1"/>
  </cols>
  <sheetData>
    <row r="1" spans="1:25" ht="36" x14ac:dyDescent="0.25">
      <c r="C1" s="271" t="s">
        <v>27</v>
      </c>
      <c r="D1" s="271"/>
      <c r="E1" s="271"/>
      <c r="F1" s="271"/>
      <c r="G1" s="271"/>
      <c r="H1" s="271"/>
      <c r="I1" s="271"/>
      <c r="J1" s="271"/>
      <c r="K1" s="271"/>
      <c r="L1" s="271"/>
      <c r="M1" s="271"/>
      <c r="N1" s="271"/>
      <c r="O1" s="271"/>
      <c r="P1" s="271"/>
      <c r="Q1" s="271"/>
      <c r="R1" s="271"/>
      <c r="S1" s="271"/>
      <c r="T1" s="271"/>
      <c r="U1" s="271"/>
      <c r="V1" s="271"/>
      <c r="W1" s="271"/>
    </row>
    <row r="2" spans="1:25" ht="14.25" thickBot="1" x14ac:dyDescent="0.3">
      <c r="Y2" s="91" t="b">
        <v>0</v>
      </c>
    </row>
    <row r="3" spans="1:25" ht="14.45" customHeight="1" x14ac:dyDescent="0.25">
      <c r="C3" s="247" t="s">
        <v>19</v>
      </c>
      <c r="D3" s="248"/>
      <c r="E3" s="189"/>
      <c r="F3" s="218"/>
      <c r="G3" s="219"/>
      <c r="H3" s="219"/>
      <c r="I3" s="219"/>
      <c r="J3" s="220"/>
      <c r="L3" s="24"/>
      <c r="M3" s="24"/>
      <c r="N3" s="3"/>
      <c r="O3" s="25"/>
      <c r="P3" s="3"/>
      <c r="Q3" s="3"/>
      <c r="R3" s="4"/>
      <c r="S3" s="4"/>
      <c r="T3" s="4"/>
    </row>
    <row r="4" spans="1:25" x14ac:dyDescent="0.25">
      <c r="C4" s="249" t="s">
        <v>20</v>
      </c>
      <c r="D4" s="250"/>
      <c r="E4" s="190"/>
      <c r="F4" s="228"/>
      <c r="G4" s="229"/>
      <c r="H4" s="229"/>
      <c r="I4" s="229"/>
      <c r="J4" s="230"/>
      <c r="L4" s="215" t="str">
        <f>IF(Y2=TRUE,Y4,"")</f>
        <v/>
      </c>
      <c r="M4" s="215"/>
      <c r="N4" s="215"/>
      <c r="O4" s="215"/>
      <c r="P4" s="215"/>
      <c r="Q4" s="215"/>
      <c r="R4" s="215"/>
      <c r="S4" s="215"/>
      <c r="T4" s="215"/>
      <c r="U4" s="215"/>
      <c r="V4" s="215"/>
      <c r="W4" s="215"/>
      <c r="Y4" s="198" t="s">
        <v>215</v>
      </c>
    </row>
    <row r="5" spans="1:25" x14ac:dyDescent="0.25">
      <c r="C5" s="249" t="s">
        <v>21</v>
      </c>
      <c r="D5" s="250"/>
      <c r="E5" s="190"/>
      <c r="F5" s="228"/>
      <c r="G5" s="229"/>
      <c r="H5" s="229"/>
      <c r="I5" s="229"/>
      <c r="J5" s="230"/>
      <c r="L5" s="215"/>
      <c r="M5" s="215"/>
      <c r="N5" s="215"/>
      <c r="O5" s="215"/>
      <c r="P5" s="215"/>
      <c r="Q5" s="215"/>
      <c r="R5" s="215"/>
      <c r="S5" s="215"/>
      <c r="T5" s="215"/>
      <c r="U5" s="215"/>
      <c r="V5" s="215"/>
      <c r="W5" s="215"/>
      <c r="Y5" s="198"/>
    </row>
    <row r="6" spans="1:25" ht="15" customHeight="1" thickBot="1" x14ac:dyDescent="0.3">
      <c r="C6" s="251" t="s">
        <v>54</v>
      </c>
      <c r="D6" s="252"/>
      <c r="E6" s="191"/>
      <c r="F6" s="231"/>
      <c r="G6" s="232"/>
      <c r="H6" s="232"/>
      <c r="I6" s="232"/>
      <c r="J6" s="233"/>
      <c r="L6" s="215"/>
      <c r="M6" s="215"/>
      <c r="N6" s="215"/>
      <c r="O6" s="215"/>
      <c r="P6" s="215"/>
      <c r="Q6" s="215"/>
      <c r="R6" s="215"/>
      <c r="S6" s="215"/>
      <c r="T6" s="215"/>
      <c r="U6" s="215"/>
      <c r="V6" s="215"/>
      <c r="W6" s="215"/>
      <c r="Y6" s="198"/>
    </row>
    <row r="7" spans="1:25" ht="14.25" thickBot="1" x14ac:dyDescent="0.3">
      <c r="A7" s="227"/>
      <c r="B7" s="227"/>
      <c r="C7" s="227"/>
      <c r="D7" s="227"/>
      <c r="E7" s="186"/>
    </row>
    <row r="8" spans="1:25" ht="13.9" customHeight="1" x14ac:dyDescent="0.25">
      <c r="A8" s="237"/>
      <c r="C8" s="234" t="s">
        <v>0</v>
      </c>
      <c r="D8" s="236"/>
      <c r="E8" s="187"/>
      <c r="F8" s="234" t="s">
        <v>3</v>
      </c>
      <c r="G8" s="236"/>
      <c r="H8" s="234" t="s">
        <v>4</v>
      </c>
      <c r="I8" s="235"/>
      <c r="J8" s="235"/>
      <c r="K8" s="236"/>
      <c r="L8" s="234" t="s">
        <v>22</v>
      </c>
      <c r="M8" s="235"/>
      <c r="N8" s="235"/>
      <c r="O8" s="235"/>
      <c r="P8" s="235"/>
      <c r="Q8" s="235"/>
      <c r="R8" s="235"/>
      <c r="S8" s="235"/>
      <c r="T8" s="236"/>
      <c r="U8" s="49" t="s">
        <v>15</v>
      </c>
      <c r="V8" s="54"/>
      <c r="W8" s="199" t="s">
        <v>7</v>
      </c>
    </row>
    <row r="9" spans="1:25" ht="15" customHeight="1" x14ac:dyDescent="0.25">
      <c r="A9" s="237"/>
      <c r="C9" s="257" t="s">
        <v>1</v>
      </c>
      <c r="D9" s="268" t="s">
        <v>2</v>
      </c>
      <c r="E9" s="270" t="s">
        <v>187</v>
      </c>
      <c r="F9" s="265" t="s">
        <v>32</v>
      </c>
      <c r="G9" s="266" t="s">
        <v>33</v>
      </c>
      <c r="H9" s="265" t="s">
        <v>31</v>
      </c>
      <c r="I9" s="209" t="s">
        <v>10</v>
      </c>
      <c r="J9" s="255" t="s">
        <v>5</v>
      </c>
      <c r="K9" s="253" t="s">
        <v>30</v>
      </c>
      <c r="L9" s="211" t="s">
        <v>34</v>
      </c>
      <c r="M9" s="45"/>
      <c r="N9" s="209" t="s">
        <v>35</v>
      </c>
      <c r="O9" s="209" t="s">
        <v>36</v>
      </c>
      <c r="P9" s="213" t="s">
        <v>26</v>
      </c>
      <c r="Q9" s="214"/>
      <c r="R9" s="207" t="s">
        <v>43</v>
      </c>
      <c r="S9" s="48"/>
      <c r="T9" s="45"/>
      <c r="U9" s="205" t="s">
        <v>16</v>
      </c>
      <c r="V9" s="184"/>
      <c r="W9" s="200"/>
    </row>
    <row r="10" spans="1:25" ht="41.25" customHeight="1" thickBot="1" x14ac:dyDescent="0.3">
      <c r="A10" s="188"/>
      <c r="C10" s="258"/>
      <c r="D10" s="269"/>
      <c r="E10" s="239"/>
      <c r="F10" s="258"/>
      <c r="G10" s="267"/>
      <c r="H10" s="258"/>
      <c r="I10" s="210"/>
      <c r="J10" s="256"/>
      <c r="K10" s="254"/>
      <c r="L10" s="212"/>
      <c r="M10" s="46"/>
      <c r="N10" s="210"/>
      <c r="O10" s="210"/>
      <c r="P10" s="44" t="s">
        <v>38</v>
      </c>
      <c r="Q10" s="44" t="s">
        <v>37</v>
      </c>
      <c r="R10" s="208"/>
      <c r="S10" s="177">
        <f>SUM(S11:S30)</f>
        <v>0</v>
      </c>
      <c r="T10" s="178" t="str">
        <f>IF(S10&gt;0,"Fehler ?", "in %")</f>
        <v>in %</v>
      </c>
      <c r="U10" s="206"/>
      <c r="V10" s="179" t="s">
        <v>42</v>
      </c>
      <c r="W10" s="201"/>
      <c r="Y10" s="4" t="s">
        <v>29</v>
      </c>
    </row>
    <row r="11" spans="1:25" x14ac:dyDescent="0.25">
      <c r="C11" s="196" t="s">
        <v>219</v>
      </c>
      <c r="D11" s="26">
        <v>222</v>
      </c>
      <c r="E11" s="162"/>
      <c r="F11" s="27">
        <v>100000</v>
      </c>
      <c r="G11" s="170">
        <v>1000000</v>
      </c>
      <c r="H11" s="28">
        <v>0.05</v>
      </c>
      <c r="I11" s="50"/>
      <c r="J11" s="51"/>
      <c r="K11" s="23">
        <f t="shared" ref="K11:K30" si="0">IF(G11="","",+G11*H11)</f>
        <v>50000</v>
      </c>
      <c r="L11" s="79" t="s">
        <v>13</v>
      </c>
      <c r="M11" s="47">
        <f>IF(ISBLANK(L11),"",IF(L11="Annuität",1,IF(L11="Tilgung",2,IF(L11="Endfällig",3,""))))</f>
        <v>1</v>
      </c>
      <c r="N11" s="50">
        <v>12</v>
      </c>
      <c r="O11" s="33">
        <v>5000</v>
      </c>
      <c r="P11" s="33"/>
      <c r="Q11" s="33"/>
      <c r="R11" s="83">
        <f t="shared" ref="R11:R30" si="1">IF(ISBLANK(D11),"",IF(F11=0,0,IF(M11=1,(O11*N11)-K11,IF(M11=2,O11*N11,IF(M11=3,0)))))</f>
        <v>10000</v>
      </c>
      <c r="S11" s="84" t="str">
        <f t="shared" ref="S11:S30" si="2">IF(R11&lt;0,1,"")</f>
        <v/>
      </c>
      <c r="T11" s="193">
        <f t="shared" ref="T11:T30" si="3">IF(ISBLANK(D11),"",IF(F11=0,0,IF(R11&lt;0,"neg. Tilg. !",IF(M11=2,(R11/(G11/100)),IF(M11=1,(R11/(G11/100)),"")))))</f>
        <v>1</v>
      </c>
      <c r="U11" s="181">
        <f t="shared" ref="U11:U30" si="4">IF(ISBLANK(D11),"",IF(F11=0,0,IF(R11&lt;0,0,IF(M11=1,O11*N11,IF(M11=2,(O11*N11)+K11,IF(M11=3,K11+P11+Q11))))))</f>
        <v>60000</v>
      </c>
      <c r="V11" s="182">
        <f t="shared" ref="V11" si="5">IF(ISBLANK(D11),"",IF(F11=0,0,IF(M11=1,NPER(H11,U11*-1,G11,,0),IF(M11=2,G11/R11,IF(M11=3,"ohne Berechn")))))</f>
        <v>36.723784388301482</v>
      </c>
      <c r="W11" s="195"/>
      <c r="Y11" s="4"/>
    </row>
    <row r="12" spans="1:25" x14ac:dyDescent="0.25">
      <c r="C12" s="197"/>
      <c r="D12" s="29"/>
      <c r="E12" s="163"/>
      <c r="F12" s="30"/>
      <c r="G12" s="171"/>
      <c r="H12" s="31"/>
      <c r="I12" s="53"/>
      <c r="J12" s="52"/>
      <c r="K12" s="23" t="str">
        <f t="shared" si="0"/>
        <v/>
      </c>
      <c r="L12" s="79"/>
      <c r="M12" s="47" t="str">
        <f t="shared" ref="M12:M30" si="6">IF(ISBLANK(L12),"",IF(L12="Annuität",1,IF(L12="Tilgung",2,IF(L12="Endfällig",3,""))))</f>
        <v/>
      </c>
      <c r="N12" s="53"/>
      <c r="O12" s="34"/>
      <c r="P12" s="34"/>
      <c r="Q12" s="34"/>
      <c r="R12" s="83" t="str">
        <f t="shared" si="1"/>
        <v/>
      </c>
      <c r="S12" s="84" t="str">
        <f t="shared" si="2"/>
        <v/>
      </c>
      <c r="T12" s="193" t="str">
        <f t="shared" si="3"/>
        <v/>
      </c>
      <c r="U12" s="181" t="str">
        <f t="shared" si="4"/>
        <v/>
      </c>
      <c r="V12" s="182" t="str">
        <f t="shared" ref="V12:V30" si="7">IF(ISBLANK(D12),"",IF(F12=0,0,IF(M12=1,NPER(H12,U12*-1,G12,,0),IF(M12=2,G12/R12,IF(M12=3,"ohne Berechn")))))</f>
        <v/>
      </c>
      <c r="W12" s="195" t="str">
        <f t="shared" ref="W12" si="8">IF(AND(L12="Endfällig",P12="",Q12=""),"Bei endf. DA. sep. Ansparung o. eine kalk. Tilg. berücksichtigen!","")</f>
        <v/>
      </c>
      <c r="Y12" s="4" t="s">
        <v>18</v>
      </c>
    </row>
    <row r="13" spans="1:25" x14ac:dyDescent="0.25">
      <c r="C13" s="197"/>
      <c r="D13" s="29"/>
      <c r="E13" s="163"/>
      <c r="F13" s="30"/>
      <c r="G13" s="171"/>
      <c r="H13" s="31"/>
      <c r="I13" s="53"/>
      <c r="J13" s="52"/>
      <c r="K13" s="23" t="str">
        <f t="shared" si="0"/>
        <v/>
      </c>
      <c r="L13" s="79"/>
      <c r="M13" s="47" t="str">
        <f t="shared" si="6"/>
        <v/>
      </c>
      <c r="N13" s="53"/>
      <c r="O13" s="34"/>
      <c r="P13" s="34"/>
      <c r="Q13" s="34"/>
      <c r="R13" s="83" t="str">
        <f t="shared" si="1"/>
        <v/>
      </c>
      <c r="S13" s="84" t="str">
        <f t="shared" si="2"/>
        <v/>
      </c>
      <c r="T13" s="193" t="str">
        <f t="shared" si="3"/>
        <v/>
      </c>
      <c r="U13" s="181" t="str">
        <f t="shared" si="4"/>
        <v/>
      </c>
      <c r="V13" s="182" t="str">
        <f t="shared" si="7"/>
        <v/>
      </c>
      <c r="W13" s="195" t="str">
        <f>IF(AND(L13="Endfällig",P13="",Q13=""),"Bei endf. DA. sep. Ansparung o. eine kalk. Tilg. berücksichtigen!","")</f>
        <v/>
      </c>
      <c r="Y13" s="4" t="s">
        <v>12</v>
      </c>
    </row>
    <row r="14" spans="1:25" x14ac:dyDescent="0.25">
      <c r="C14" s="197"/>
      <c r="D14" s="29"/>
      <c r="E14" s="163"/>
      <c r="F14" s="30"/>
      <c r="G14" s="171"/>
      <c r="H14" s="32"/>
      <c r="I14" s="53"/>
      <c r="J14" s="52"/>
      <c r="K14" s="23" t="str">
        <f t="shared" si="0"/>
        <v/>
      </c>
      <c r="L14" s="79"/>
      <c r="M14" s="47" t="str">
        <f t="shared" si="6"/>
        <v/>
      </c>
      <c r="N14" s="53"/>
      <c r="O14" s="34"/>
      <c r="P14" s="34"/>
      <c r="Q14" s="34"/>
      <c r="R14" s="83" t="str">
        <f t="shared" si="1"/>
        <v/>
      </c>
      <c r="S14" s="84" t="str">
        <f t="shared" si="2"/>
        <v/>
      </c>
      <c r="T14" s="193" t="str">
        <f t="shared" si="3"/>
        <v/>
      </c>
      <c r="U14" s="181" t="str">
        <f t="shared" si="4"/>
        <v/>
      </c>
      <c r="V14" s="182" t="str">
        <f t="shared" si="7"/>
        <v/>
      </c>
      <c r="W14" s="195" t="str">
        <f t="shared" ref="W14:W30" si="9">IF(AND(L14="Endfällig",P14="",Q14=""),"Bei endf. DA. sep. Ansparung o. eine kalk. Tilg. berücksichtigen!","")</f>
        <v/>
      </c>
    </row>
    <row r="15" spans="1:25" x14ac:dyDescent="0.25">
      <c r="C15" s="197"/>
      <c r="D15" s="29"/>
      <c r="E15" s="163"/>
      <c r="F15" s="30"/>
      <c r="G15" s="171"/>
      <c r="H15" s="32"/>
      <c r="I15" s="53"/>
      <c r="J15" s="52"/>
      <c r="K15" s="23" t="str">
        <f t="shared" si="0"/>
        <v/>
      </c>
      <c r="L15" s="79"/>
      <c r="M15" s="47" t="str">
        <f t="shared" si="6"/>
        <v/>
      </c>
      <c r="N15" s="53"/>
      <c r="O15" s="34"/>
      <c r="P15" s="34"/>
      <c r="Q15" s="34"/>
      <c r="R15" s="83" t="str">
        <f t="shared" si="1"/>
        <v/>
      </c>
      <c r="S15" s="84" t="str">
        <f t="shared" si="2"/>
        <v/>
      </c>
      <c r="T15" s="193" t="str">
        <f t="shared" si="3"/>
        <v/>
      </c>
      <c r="U15" s="181" t="str">
        <f t="shared" si="4"/>
        <v/>
      </c>
      <c r="V15" s="182" t="str">
        <f t="shared" si="7"/>
        <v/>
      </c>
      <c r="W15" s="195" t="str">
        <f t="shared" si="9"/>
        <v/>
      </c>
    </row>
    <row r="16" spans="1:25" x14ac:dyDescent="0.25">
      <c r="C16" s="197"/>
      <c r="D16" s="29"/>
      <c r="E16" s="163"/>
      <c r="F16" s="30"/>
      <c r="G16" s="171"/>
      <c r="H16" s="32"/>
      <c r="I16" s="53"/>
      <c r="J16" s="52"/>
      <c r="K16" s="23" t="str">
        <f t="shared" si="0"/>
        <v/>
      </c>
      <c r="L16" s="79"/>
      <c r="M16" s="47" t="str">
        <f t="shared" si="6"/>
        <v/>
      </c>
      <c r="N16" s="53"/>
      <c r="O16" s="34"/>
      <c r="P16" s="34"/>
      <c r="Q16" s="34"/>
      <c r="R16" s="83" t="str">
        <f t="shared" si="1"/>
        <v/>
      </c>
      <c r="S16" s="84" t="str">
        <f t="shared" si="2"/>
        <v/>
      </c>
      <c r="T16" s="193" t="str">
        <f t="shared" si="3"/>
        <v/>
      </c>
      <c r="U16" s="181" t="str">
        <f t="shared" si="4"/>
        <v/>
      </c>
      <c r="V16" s="182" t="str">
        <f t="shared" si="7"/>
        <v/>
      </c>
      <c r="W16" s="195" t="str">
        <f t="shared" si="9"/>
        <v/>
      </c>
    </row>
    <row r="17" spans="1:28" x14ac:dyDescent="0.25">
      <c r="C17" s="197"/>
      <c r="D17" s="29"/>
      <c r="E17" s="163"/>
      <c r="F17" s="30"/>
      <c r="G17" s="171"/>
      <c r="H17" s="32"/>
      <c r="I17" s="53"/>
      <c r="J17" s="52"/>
      <c r="K17" s="23" t="str">
        <f t="shared" si="0"/>
        <v/>
      </c>
      <c r="L17" s="79"/>
      <c r="M17" s="47" t="str">
        <f t="shared" si="6"/>
        <v/>
      </c>
      <c r="N17" s="53"/>
      <c r="O17" s="34"/>
      <c r="P17" s="34"/>
      <c r="Q17" s="34"/>
      <c r="R17" s="83" t="str">
        <f t="shared" si="1"/>
        <v/>
      </c>
      <c r="S17" s="84" t="str">
        <f t="shared" si="2"/>
        <v/>
      </c>
      <c r="T17" s="193" t="str">
        <f t="shared" si="3"/>
        <v/>
      </c>
      <c r="U17" s="181" t="str">
        <f t="shared" si="4"/>
        <v/>
      </c>
      <c r="V17" s="182" t="str">
        <f t="shared" si="7"/>
        <v/>
      </c>
      <c r="W17" s="195" t="str">
        <f t="shared" si="9"/>
        <v/>
      </c>
      <c r="Y17" s="4" t="s">
        <v>13</v>
      </c>
    </row>
    <row r="18" spans="1:28" x14ac:dyDescent="0.25">
      <c r="C18" s="197"/>
      <c r="D18" s="29"/>
      <c r="E18" s="163"/>
      <c r="F18" s="30"/>
      <c r="G18" s="171"/>
      <c r="H18" s="32"/>
      <c r="I18" s="53"/>
      <c r="J18" s="52"/>
      <c r="K18" s="23" t="str">
        <f t="shared" si="0"/>
        <v/>
      </c>
      <c r="L18" s="79"/>
      <c r="M18" s="47" t="str">
        <f t="shared" si="6"/>
        <v/>
      </c>
      <c r="N18" s="53"/>
      <c r="O18" s="34"/>
      <c r="P18" s="34"/>
      <c r="Q18" s="34"/>
      <c r="R18" s="83" t="str">
        <f t="shared" si="1"/>
        <v/>
      </c>
      <c r="S18" s="84" t="str">
        <f t="shared" si="2"/>
        <v/>
      </c>
      <c r="T18" s="193" t="str">
        <f t="shared" si="3"/>
        <v/>
      </c>
      <c r="U18" s="181" t="str">
        <f t="shared" si="4"/>
        <v/>
      </c>
      <c r="V18" s="182" t="str">
        <f t="shared" si="7"/>
        <v/>
      </c>
      <c r="W18" s="195" t="str">
        <f t="shared" si="9"/>
        <v/>
      </c>
      <c r="Y18" s="4" t="s">
        <v>6</v>
      </c>
    </row>
    <row r="19" spans="1:28" x14ac:dyDescent="0.25">
      <c r="C19" s="197"/>
      <c r="D19" s="29"/>
      <c r="E19" s="163"/>
      <c r="F19" s="30"/>
      <c r="G19" s="171"/>
      <c r="H19" s="32"/>
      <c r="I19" s="53"/>
      <c r="J19" s="52"/>
      <c r="K19" s="23" t="str">
        <f t="shared" si="0"/>
        <v/>
      </c>
      <c r="L19" s="79"/>
      <c r="M19" s="47" t="str">
        <f t="shared" si="6"/>
        <v/>
      </c>
      <c r="N19" s="53"/>
      <c r="O19" s="34"/>
      <c r="P19" s="34"/>
      <c r="Q19" s="34"/>
      <c r="R19" s="83" t="str">
        <f t="shared" si="1"/>
        <v/>
      </c>
      <c r="S19" s="84" t="str">
        <f t="shared" si="2"/>
        <v/>
      </c>
      <c r="T19" s="193" t="str">
        <f t="shared" si="3"/>
        <v/>
      </c>
      <c r="U19" s="181" t="str">
        <f t="shared" si="4"/>
        <v/>
      </c>
      <c r="V19" s="182" t="str">
        <f t="shared" si="7"/>
        <v/>
      </c>
      <c r="W19" s="195" t="str">
        <f t="shared" si="9"/>
        <v/>
      </c>
      <c r="Y19" s="4" t="s">
        <v>14</v>
      </c>
    </row>
    <row r="20" spans="1:28" x14ac:dyDescent="0.25">
      <c r="C20" s="197"/>
      <c r="D20" s="29"/>
      <c r="E20" s="163"/>
      <c r="F20" s="30"/>
      <c r="G20" s="171"/>
      <c r="H20" s="32"/>
      <c r="I20" s="53"/>
      <c r="J20" s="52"/>
      <c r="K20" s="23" t="str">
        <f t="shared" si="0"/>
        <v/>
      </c>
      <c r="L20" s="79"/>
      <c r="M20" s="47" t="str">
        <f t="shared" si="6"/>
        <v/>
      </c>
      <c r="N20" s="53"/>
      <c r="O20" s="34"/>
      <c r="P20" s="34"/>
      <c r="Q20" s="34"/>
      <c r="R20" s="83" t="str">
        <f t="shared" si="1"/>
        <v/>
      </c>
      <c r="S20" s="84" t="str">
        <f t="shared" si="2"/>
        <v/>
      </c>
      <c r="T20" s="193" t="str">
        <f t="shared" si="3"/>
        <v/>
      </c>
      <c r="U20" s="181" t="str">
        <f t="shared" si="4"/>
        <v/>
      </c>
      <c r="V20" s="182" t="str">
        <f t="shared" si="7"/>
        <v/>
      </c>
      <c r="W20" s="195" t="str">
        <f t="shared" si="9"/>
        <v/>
      </c>
    </row>
    <row r="21" spans="1:28" x14ac:dyDescent="0.25">
      <c r="C21" s="197"/>
      <c r="D21" s="29"/>
      <c r="E21" s="163"/>
      <c r="F21" s="30"/>
      <c r="G21" s="171"/>
      <c r="H21" s="32"/>
      <c r="I21" s="53"/>
      <c r="J21" s="52"/>
      <c r="K21" s="23" t="str">
        <f t="shared" si="0"/>
        <v/>
      </c>
      <c r="L21" s="79"/>
      <c r="M21" s="47" t="str">
        <f t="shared" si="6"/>
        <v/>
      </c>
      <c r="N21" s="53"/>
      <c r="O21" s="34"/>
      <c r="P21" s="34"/>
      <c r="Q21" s="34"/>
      <c r="R21" s="83" t="str">
        <f t="shared" si="1"/>
        <v/>
      </c>
      <c r="S21" s="84" t="str">
        <f t="shared" si="2"/>
        <v/>
      </c>
      <c r="T21" s="193" t="str">
        <f t="shared" si="3"/>
        <v/>
      </c>
      <c r="U21" s="181" t="str">
        <f t="shared" si="4"/>
        <v/>
      </c>
      <c r="V21" s="182" t="str">
        <f t="shared" si="7"/>
        <v/>
      </c>
      <c r="W21" s="195" t="str">
        <f t="shared" si="9"/>
        <v/>
      </c>
    </row>
    <row r="22" spans="1:28" x14ac:dyDescent="0.25">
      <c r="C22" s="197"/>
      <c r="D22" s="29"/>
      <c r="E22" s="163"/>
      <c r="F22" s="30"/>
      <c r="G22" s="171"/>
      <c r="H22" s="32"/>
      <c r="I22" s="53"/>
      <c r="J22" s="52"/>
      <c r="K22" s="23" t="str">
        <f t="shared" si="0"/>
        <v/>
      </c>
      <c r="L22" s="79"/>
      <c r="M22" s="47" t="str">
        <f t="shared" si="6"/>
        <v/>
      </c>
      <c r="N22" s="53"/>
      <c r="O22" s="34"/>
      <c r="P22" s="34"/>
      <c r="Q22" s="34"/>
      <c r="R22" s="83" t="str">
        <f t="shared" si="1"/>
        <v/>
      </c>
      <c r="S22" s="84" t="str">
        <f t="shared" si="2"/>
        <v/>
      </c>
      <c r="T22" s="193" t="str">
        <f t="shared" si="3"/>
        <v/>
      </c>
      <c r="U22" s="181" t="str">
        <f t="shared" si="4"/>
        <v/>
      </c>
      <c r="V22" s="182" t="str">
        <f t="shared" si="7"/>
        <v/>
      </c>
      <c r="W22" s="195" t="str">
        <f t="shared" si="9"/>
        <v/>
      </c>
    </row>
    <row r="23" spans="1:28" x14ac:dyDescent="0.25">
      <c r="C23" s="197"/>
      <c r="D23" s="29"/>
      <c r="E23" s="163"/>
      <c r="F23" s="30"/>
      <c r="G23" s="171"/>
      <c r="H23" s="32"/>
      <c r="I23" s="53"/>
      <c r="J23" s="52"/>
      <c r="K23" s="23" t="str">
        <f t="shared" si="0"/>
        <v/>
      </c>
      <c r="L23" s="79"/>
      <c r="M23" s="47" t="str">
        <f t="shared" si="6"/>
        <v/>
      </c>
      <c r="N23" s="53"/>
      <c r="O23" s="34"/>
      <c r="P23" s="34"/>
      <c r="Q23" s="34"/>
      <c r="R23" s="83" t="str">
        <f t="shared" si="1"/>
        <v/>
      </c>
      <c r="S23" s="84" t="str">
        <f t="shared" si="2"/>
        <v/>
      </c>
      <c r="T23" s="193" t="str">
        <f t="shared" si="3"/>
        <v/>
      </c>
      <c r="U23" s="181" t="str">
        <f t="shared" si="4"/>
        <v/>
      </c>
      <c r="V23" s="182" t="str">
        <f t="shared" si="7"/>
        <v/>
      </c>
      <c r="W23" s="195" t="str">
        <f t="shared" si="9"/>
        <v/>
      </c>
    </row>
    <row r="24" spans="1:28" x14ac:dyDescent="0.25">
      <c r="C24" s="197"/>
      <c r="D24" s="29"/>
      <c r="E24" s="163"/>
      <c r="F24" s="30"/>
      <c r="G24" s="171"/>
      <c r="H24" s="32"/>
      <c r="I24" s="53"/>
      <c r="J24" s="52"/>
      <c r="K24" s="23" t="str">
        <f t="shared" si="0"/>
        <v/>
      </c>
      <c r="L24" s="79"/>
      <c r="M24" s="47" t="str">
        <f t="shared" si="6"/>
        <v/>
      </c>
      <c r="N24" s="53"/>
      <c r="O24" s="34"/>
      <c r="P24" s="34"/>
      <c r="Q24" s="34"/>
      <c r="R24" s="83" t="str">
        <f t="shared" si="1"/>
        <v/>
      </c>
      <c r="S24" s="84" t="str">
        <f t="shared" si="2"/>
        <v/>
      </c>
      <c r="T24" s="193" t="str">
        <f t="shared" si="3"/>
        <v/>
      </c>
      <c r="U24" s="181" t="str">
        <f t="shared" si="4"/>
        <v/>
      </c>
      <c r="V24" s="182" t="str">
        <f t="shared" si="7"/>
        <v/>
      </c>
      <c r="W24" s="195" t="str">
        <f t="shared" si="9"/>
        <v/>
      </c>
    </row>
    <row r="25" spans="1:28" x14ac:dyDescent="0.25">
      <c r="C25" s="197"/>
      <c r="D25" s="29"/>
      <c r="E25" s="163"/>
      <c r="F25" s="30"/>
      <c r="G25" s="171"/>
      <c r="H25" s="32"/>
      <c r="I25" s="53"/>
      <c r="J25" s="52"/>
      <c r="K25" s="23" t="str">
        <f t="shared" si="0"/>
        <v/>
      </c>
      <c r="L25" s="79"/>
      <c r="M25" s="47" t="str">
        <f t="shared" si="6"/>
        <v/>
      </c>
      <c r="N25" s="53"/>
      <c r="O25" s="34"/>
      <c r="P25" s="34"/>
      <c r="Q25" s="34"/>
      <c r="R25" s="83" t="str">
        <f t="shared" si="1"/>
        <v/>
      </c>
      <c r="S25" s="84" t="str">
        <f t="shared" si="2"/>
        <v/>
      </c>
      <c r="T25" s="193" t="str">
        <f t="shared" si="3"/>
        <v/>
      </c>
      <c r="U25" s="181" t="str">
        <f t="shared" si="4"/>
        <v/>
      </c>
      <c r="V25" s="182" t="str">
        <f t="shared" si="7"/>
        <v/>
      </c>
      <c r="W25" s="195" t="str">
        <f t="shared" si="9"/>
        <v/>
      </c>
    </row>
    <row r="26" spans="1:28" x14ac:dyDescent="0.25">
      <c r="C26" s="197"/>
      <c r="D26" s="29"/>
      <c r="E26" s="163"/>
      <c r="F26" s="30"/>
      <c r="G26" s="171"/>
      <c r="H26" s="32"/>
      <c r="I26" s="53"/>
      <c r="J26" s="52"/>
      <c r="K26" s="23" t="str">
        <f t="shared" si="0"/>
        <v/>
      </c>
      <c r="L26" s="79"/>
      <c r="M26" s="47" t="str">
        <f t="shared" si="6"/>
        <v/>
      </c>
      <c r="N26" s="53"/>
      <c r="O26" s="34"/>
      <c r="P26" s="34"/>
      <c r="Q26" s="34"/>
      <c r="R26" s="83" t="str">
        <f t="shared" si="1"/>
        <v/>
      </c>
      <c r="S26" s="84" t="str">
        <f t="shared" si="2"/>
        <v/>
      </c>
      <c r="T26" s="193" t="str">
        <f t="shared" si="3"/>
        <v/>
      </c>
      <c r="U26" s="181" t="str">
        <f t="shared" si="4"/>
        <v/>
      </c>
      <c r="V26" s="182" t="str">
        <f t="shared" si="7"/>
        <v/>
      </c>
      <c r="W26" s="195" t="str">
        <f t="shared" si="9"/>
        <v/>
      </c>
    </row>
    <row r="27" spans="1:28" x14ac:dyDescent="0.25">
      <c r="C27" s="197"/>
      <c r="D27" s="29"/>
      <c r="E27" s="163"/>
      <c r="F27" s="30"/>
      <c r="G27" s="171"/>
      <c r="H27" s="32"/>
      <c r="I27" s="53"/>
      <c r="J27" s="52"/>
      <c r="K27" s="23" t="str">
        <f t="shared" si="0"/>
        <v/>
      </c>
      <c r="L27" s="79"/>
      <c r="M27" s="47" t="str">
        <f t="shared" si="6"/>
        <v/>
      </c>
      <c r="N27" s="53"/>
      <c r="O27" s="34"/>
      <c r="P27" s="34"/>
      <c r="Q27" s="34"/>
      <c r="R27" s="83" t="str">
        <f t="shared" si="1"/>
        <v/>
      </c>
      <c r="S27" s="84" t="str">
        <f t="shared" si="2"/>
        <v/>
      </c>
      <c r="T27" s="193" t="str">
        <f t="shared" si="3"/>
        <v/>
      </c>
      <c r="U27" s="181" t="str">
        <f t="shared" si="4"/>
        <v/>
      </c>
      <c r="V27" s="182" t="str">
        <f t="shared" si="7"/>
        <v/>
      </c>
      <c r="W27" s="195" t="str">
        <f t="shared" si="9"/>
        <v/>
      </c>
    </row>
    <row r="28" spans="1:28" x14ac:dyDescent="0.25">
      <c r="C28" s="197"/>
      <c r="D28" s="58"/>
      <c r="E28" s="164"/>
      <c r="F28" s="59"/>
      <c r="G28" s="172"/>
      <c r="H28" s="60"/>
      <c r="I28" s="53"/>
      <c r="J28" s="61"/>
      <c r="K28" s="23" t="str">
        <f t="shared" si="0"/>
        <v/>
      </c>
      <c r="L28" s="79"/>
      <c r="M28" s="47" t="str">
        <f t="shared" si="6"/>
        <v/>
      </c>
      <c r="N28" s="85"/>
      <c r="O28" s="62"/>
      <c r="P28" s="62"/>
      <c r="Q28" s="62"/>
      <c r="R28" s="83" t="str">
        <f t="shared" si="1"/>
        <v/>
      </c>
      <c r="S28" s="84" t="str">
        <f t="shared" si="2"/>
        <v/>
      </c>
      <c r="T28" s="193" t="str">
        <f t="shared" si="3"/>
        <v/>
      </c>
      <c r="U28" s="181" t="str">
        <f t="shared" si="4"/>
        <v/>
      </c>
      <c r="V28" s="182" t="str">
        <f t="shared" si="7"/>
        <v/>
      </c>
      <c r="W28" s="195" t="str">
        <f t="shared" si="9"/>
        <v/>
      </c>
    </row>
    <row r="29" spans="1:28" x14ac:dyDescent="0.25">
      <c r="C29" s="197"/>
      <c r="D29" s="58"/>
      <c r="E29" s="164"/>
      <c r="F29" s="59"/>
      <c r="G29" s="172"/>
      <c r="H29" s="60"/>
      <c r="I29" s="53"/>
      <c r="J29" s="61"/>
      <c r="K29" s="23" t="str">
        <f t="shared" si="0"/>
        <v/>
      </c>
      <c r="L29" s="79"/>
      <c r="M29" s="47" t="str">
        <f t="shared" si="6"/>
        <v/>
      </c>
      <c r="N29" s="85"/>
      <c r="O29" s="62"/>
      <c r="P29" s="62"/>
      <c r="Q29" s="62"/>
      <c r="R29" s="83" t="str">
        <f t="shared" si="1"/>
        <v/>
      </c>
      <c r="S29" s="84" t="str">
        <f t="shared" si="2"/>
        <v/>
      </c>
      <c r="T29" s="193" t="str">
        <f t="shared" si="3"/>
        <v/>
      </c>
      <c r="U29" s="181" t="str">
        <f t="shared" si="4"/>
        <v/>
      </c>
      <c r="V29" s="182" t="str">
        <f t="shared" si="7"/>
        <v/>
      </c>
      <c r="W29" s="195" t="str">
        <f t="shared" si="9"/>
        <v/>
      </c>
    </row>
    <row r="30" spans="1:28" ht="14.25" thickBot="1" x14ac:dyDescent="0.3">
      <c r="C30" s="197"/>
      <c r="D30" s="160"/>
      <c r="E30" s="165"/>
      <c r="F30" s="59"/>
      <c r="G30" s="172"/>
      <c r="H30" s="60"/>
      <c r="I30" s="53"/>
      <c r="J30" s="61"/>
      <c r="K30" s="23" t="str">
        <f t="shared" si="0"/>
        <v/>
      </c>
      <c r="L30" s="79"/>
      <c r="M30" s="47" t="str">
        <f t="shared" si="6"/>
        <v/>
      </c>
      <c r="N30" s="85"/>
      <c r="O30" s="62"/>
      <c r="P30" s="62"/>
      <c r="Q30" s="62"/>
      <c r="R30" s="83" t="str">
        <f t="shared" si="1"/>
        <v/>
      </c>
      <c r="S30" s="84" t="str">
        <f t="shared" si="2"/>
        <v/>
      </c>
      <c r="T30" s="193" t="str">
        <f t="shared" si="3"/>
        <v/>
      </c>
      <c r="U30" s="181" t="str">
        <f t="shared" si="4"/>
        <v/>
      </c>
      <c r="V30" s="182" t="str">
        <f t="shared" si="7"/>
        <v/>
      </c>
      <c r="W30" s="195" t="str">
        <f t="shared" si="9"/>
        <v/>
      </c>
    </row>
    <row r="31" spans="1:28" s="7" customFormat="1" ht="14.25" thickBot="1" x14ac:dyDescent="0.3">
      <c r="A31" s="6"/>
      <c r="C31" s="223" t="s">
        <v>11</v>
      </c>
      <c r="D31" s="224"/>
      <c r="E31" s="185"/>
      <c r="F31" s="8">
        <f>SUM(F11:F30)</f>
        <v>100000</v>
      </c>
      <c r="G31" s="41">
        <f>SUM(G11:G30)</f>
        <v>1000000</v>
      </c>
      <c r="H31" s="9"/>
      <c r="I31" s="9"/>
      <c r="J31" s="9"/>
      <c r="K31" s="41">
        <f>SUM(K11:K30)</f>
        <v>50000</v>
      </c>
      <c r="L31" s="10"/>
      <c r="M31" s="9"/>
      <c r="N31" s="9"/>
      <c r="O31" s="9"/>
      <c r="P31" s="9"/>
      <c r="Q31" s="9"/>
      <c r="R31" s="80">
        <f>SUM(R11:R30)</f>
        <v>10000</v>
      </c>
      <c r="S31" s="81"/>
      <c r="T31" s="82"/>
      <c r="U31" s="82">
        <f>SUM(U11:U30)</f>
        <v>60000</v>
      </c>
      <c r="V31" s="180"/>
      <c r="W31" s="11"/>
      <c r="Y31" s="57" t="b">
        <v>0</v>
      </c>
      <c r="AA31" s="12"/>
      <c r="AB31" s="4"/>
    </row>
    <row r="32" spans="1:28" s="7" customFormat="1" ht="7.5" customHeight="1" x14ac:dyDescent="0.25">
      <c r="A32" s="6"/>
      <c r="C32" s="67"/>
      <c r="D32" s="67"/>
      <c r="E32" s="67"/>
      <c r="F32" s="68"/>
      <c r="G32" s="69"/>
      <c r="H32" s="55"/>
      <c r="I32" s="55"/>
      <c r="J32" s="55"/>
      <c r="K32" s="69"/>
      <c r="L32" s="55"/>
      <c r="M32" s="55"/>
      <c r="N32" s="55"/>
      <c r="O32" s="55"/>
      <c r="P32" s="55"/>
      <c r="Q32" s="55"/>
      <c r="R32" s="69"/>
      <c r="S32" s="69"/>
      <c r="T32" s="69"/>
      <c r="U32" s="69"/>
      <c r="V32" s="69"/>
      <c r="W32" s="55"/>
      <c r="Y32" s="57"/>
      <c r="AA32" s="12"/>
      <c r="AB32" s="4"/>
    </row>
    <row r="33" spans="1:28" x14ac:dyDescent="0.25">
      <c r="G33" s="86"/>
      <c r="H33" s="86"/>
      <c r="I33" s="86"/>
      <c r="J33" s="87" t="s">
        <v>55</v>
      </c>
      <c r="K33" s="88">
        <f>IFERROR($K$31/$G$31,0)</f>
        <v>0.05</v>
      </c>
      <c r="L33" s="86"/>
      <c r="M33" s="86"/>
      <c r="N33" s="86"/>
      <c r="O33" s="86"/>
      <c r="P33" s="87"/>
      <c r="Q33" s="87" t="s">
        <v>56</v>
      </c>
      <c r="R33" s="176">
        <f>IFERROR($R$31/$G$31,0)</f>
        <v>0.01</v>
      </c>
      <c r="S33" s="89"/>
      <c r="T33" s="89"/>
      <c r="U33" s="56"/>
      <c r="V33" s="90" t="str">
        <f>IF(Y31=TRUE,NPER(K33,U31*-1,G31,,0),"")</f>
        <v/>
      </c>
    </row>
    <row r="34" spans="1:28" x14ac:dyDescent="0.25">
      <c r="I34" s="4"/>
      <c r="J34" s="13"/>
      <c r="K34" s="14"/>
      <c r="P34" s="13"/>
      <c r="Q34" s="13"/>
      <c r="R34" s="15"/>
      <c r="S34" s="15"/>
      <c r="T34" s="15"/>
    </row>
    <row r="35" spans="1:28" ht="14.25" thickBot="1" x14ac:dyDescent="0.3"/>
    <row r="36" spans="1:28" s="6" customFormat="1" ht="14.45" customHeight="1" x14ac:dyDescent="0.25">
      <c r="C36" s="42" t="s">
        <v>8</v>
      </c>
      <c r="D36" s="43"/>
      <c r="E36" s="157"/>
      <c r="F36" s="42" t="s">
        <v>3</v>
      </c>
      <c r="G36" s="43"/>
      <c r="H36" s="240" t="s">
        <v>40</v>
      </c>
      <c r="I36" s="225" t="s">
        <v>41</v>
      </c>
      <c r="J36" s="238" t="s">
        <v>17</v>
      </c>
      <c r="K36" s="242" t="s">
        <v>23</v>
      </c>
      <c r="L36" s="259" t="s">
        <v>7</v>
      </c>
      <c r="M36" s="260"/>
      <c r="N36" s="260"/>
      <c r="O36" s="260"/>
      <c r="P36" s="260"/>
      <c r="Q36" s="260"/>
      <c r="R36" s="260"/>
      <c r="S36" s="260"/>
      <c r="T36" s="261"/>
      <c r="U36" s="55"/>
      <c r="W36" s="1"/>
      <c r="AA36" s="2"/>
      <c r="AB36" s="4"/>
    </row>
    <row r="37" spans="1:28" s="6" customFormat="1" ht="28.5" customHeight="1" thickBot="1" x14ac:dyDescent="0.3">
      <c r="C37" s="65" t="s">
        <v>1</v>
      </c>
      <c r="D37" s="161" t="s">
        <v>9</v>
      </c>
      <c r="E37" s="158" t="s">
        <v>187</v>
      </c>
      <c r="F37" s="72" t="s">
        <v>57</v>
      </c>
      <c r="G37" s="66" t="s">
        <v>28</v>
      </c>
      <c r="H37" s="241"/>
      <c r="I37" s="226"/>
      <c r="J37" s="239"/>
      <c r="K37" s="243"/>
      <c r="L37" s="262"/>
      <c r="M37" s="263"/>
      <c r="N37" s="263"/>
      <c r="O37" s="263"/>
      <c r="P37" s="263"/>
      <c r="Q37" s="263"/>
      <c r="R37" s="263"/>
      <c r="S37" s="263"/>
      <c r="T37" s="264"/>
      <c r="U37" s="55"/>
      <c r="W37" s="1"/>
      <c r="Y37" s="4" t="s">
        <v>24</v>
      </c>
      <c r="AA37" s="2"/>
    </row>
    <row r="38" spans="1:28" ht="15" customHeight="1" x14ac:dyDescent="0.25">
      <c r="C38" s="196"/>
      <c r="D38" s="159"/>
      <c r="E38" s="166"/>
      <c r="F38" s="168"/>
      <c r="G38" s="35"/>
      <c r="H38" s="63"/>
      <c r="I38" s="36"/>
      <c r="J38" s="16">
        <f>IF(G38&gt;F38,G38*I38,F38*I38)</f>
        <v>0</v>
      </c>
      <c r="K38" s="17">
        <f>IF(F38&gt;G38,(F38-G38)*I38,0)</f>
        <v>0</v>
      </c>
      <c r="L38" s="202"/>
      <c r="M38" s="203"/>
      <c r="N38" s="203"/>
      <c r="O38" s="203"/>
      <c r="P38" s="203"/>
      <c r="Q38" s="203"/>
      <c r="R38" s="203"/>
      <c r="S38" s="203"/>
      <c r="T38" s="204"/>
      <c r="U38" s="55"/>
      <c r="Y38" s="18">
        <f t="shared" ref="Y38:Y44" si="10">IF(I$38&gt;0,(J38/$J$48)*$I38,0)</f>
        <v>0</v>
      </c>
    </row>
    <row r="39" spans="1:28" x14ac:dyDescent="0.25">
      <c r="C39" s="197"/>
      <c r="D39" s="29"/>
      <c r="E39" s="167"/>
      <c r="F39" s="169"/>
      <c r="G39" s="37"/>
      <c r="H39" s="64"/>
      <c r="I39" s="38"/>
      <c r="J39" s="16">
        <f t="shared" ref="J39:J44" si="11">IF(G39&gt;F39,G39*I39,F39*I39)</f>
        <v>0</v>
      </c>
      <c r="K39" s="17">
        <f t="shared" ref="K39:K44" si="12">IF(F39&gt;G39,(F39-G39)*I39,0)</f>
        <v>0</v>
      </c>
      <c r="L39" s="244"/>
      <c r="M39" s="245"/>
      <c r="N39" s="245"/>
      <c r="O39" s="245"/>
      <c r="P39" s="245"/>
      <c r="Q39" s="245"/>
      <c r="R39" s="245"/>
      <c r="S39" s="245"/>
      <c r="T39" s="246"/>
      <c r="U39" s="55"/>
      <c r="Y39" s="18">
        <f t="shared" si="10"/>
        <v>0</v>
      </c>
    </row>
    <row r="40" spans="1:28" x14ac:dyDescent="0.25">
      <c r="C40" s="197"/>
      <c r="D40" s="29"/>
      <c r="E40" s="167"/>
      <c r="F40" s="169"/>
      <c r="G40" s="37"/>
      <c r="H40" s="64"/>
      <c r="I40" s="39"/>
      <c r="J40" s="16">
        <f t="shared" si="11"/>
        <v>0</v>
      </c>
      <c r="K40" s="17">
        <f t="shared" si="12"/>
        <v>0</v>
      </c>
      <c r="L40" s="244"/>
      <c r="M40" s="245"/>
      <c r="N40" s="245"/>
      <c r="O40" s="245"/>
      <c r="P40" s="245"/>
      <c r="Q40" s="245"/>
      <c r="R40" s="245"/>
      <c r="S40" s="245"/>
      <c r="T40" s="246"/>
      <c r="U40" s="55"/>
      <c r="Y40" s="18">
        <f t="shared" si="10"/>
        <v>0</v>
      </c>
    </row>
    <row r="41" spans="1:28" x14ac:dyDescent="0.25">
      <c r="C41" s="197"/>
      <c r="D41" s="29"/>
      <c r="E41" s="167"/>
      <c r="F41" s="169"/>
      <c r="G41" s="37"/>
      <c r="H41" s="64"/>
      <c r="I41" s="39"/>
      <c r="J41" s="16">
        <f t="shared" si="11"/>
        <v>0</v>
      </c>
      <c r="K41" s="17">
        <f t="shared" si="12"/>
        <v>0</v>
      </c>
      <c r="L41" s="244"/>
      <c r="M41" s="245"/>
      <c r="N41" s="245"/>
      <c r="O41" s="245"/>
      <c r="P41" s="245"/>
      <c r="Q41" s="245"/>
      <c r="R41" s="245"/>
      <c r="S41" s="245"/>
      <c r="T41" s="246"/>
      <c r="U41" s="55"/>
      <c r="Y41" s="18">
        <f t="shared" si="10"/>
        <v>0</v>
      </c>
    </row>
    <row r="42" spans="1:28" x14ac:dyDescent="0.25">
      <c r="C42" s="197"/>
      <c r="D42" s="29"/>
      <c r="E42" s="167"/>
      <c r="F42" s="169"/>
      <c r="G42" s="37"/>
      <c r="H42" s="64"/>
      <c r="I42" s="39"/>
      <c r="J42" s="16">
        <f t="shared" si="11"/>
        <v>0</v>
      </c>
      <c r="K42" s="17">
        <f t="shared" si="12"/>
        <v>0</v>
      </c>
      <c r="L42" s="244"/>
      <c r="M42" s="245"/>
      <c r="N42" s="245"/>
      <c r="O42" s="245"/>
      <c r="P42" s="245"/>
      <c r="Q42" s="245"/>
      <c r="R42" s="245"/>
      <c r="S42" s="245"/>
      <c r="T42" s="246"/>
      <c r="U42" s="55"/>
      <c r="Y42" s="18">
        <f t="shared" si="10"/>
        <v>0</v>
      </c>
    </row>
    <row r="43" spans="1:28" x14ac:dyDescent="0.25">
      <c r="C43" s="197"/>
      <c r="D43" s="29"/>
      <c r="E43" s="167"/>
      <c r="F43" s="169"/>
      <c r="G43" s="37"/>
      <c r="H43" s="64"/>
      <c r="I43" s="39"/>
      <c r="J43" s="16">
        <f t="shared" si="11"/>
        <v>0</v>
      </c>
      <c r="K43" s="17">
        <f t="shared" si="12"/>
        <v>0</v>
      </c>
      <c r="L43" s="244"/>
      <c r="M43" s="245"/>
      <c r="N43" s="245"/>
      <c r="O43" s="245"/>
      <c r="P43" s="245"/>
      <c r="Q43" s="245"/>
      <c r="R43" s="245"/>
      <c r="S43" s="245"/>
      <c r="T43" s="246"/>
      <c r="U43" s="55"/>
      <c r="Y43" s="18">
        <f t="shared" si="10"/>
        <v>0</v>
      </c>
    </row>
    <row r="44" spans="1:28" x14ac:dyDescent="0.25">
      <c r="C44" s="197"/>
      <c r="D44" s="29"/>
      <c r="E44" s="167"/>
      <c r="F44" s="169"/>
      <c r="G44" s="37"/>
      <c r="H44" s="64"/>
      <c r="I44" s="39"/>
      <c r="J44" s="16">
        <f t="shared" si="11"/>
        <v>0</v>
      </c>
      <c r="K44" s="17">
        <f t="shared" si="12"/>
        <v>0</v>
      </c>
      <c r="L44" s="244"/>
      <c r="M44" s="245"/>
      <c r="N44" s="245"/>
      <c r="O44" s="245"/>
      <c r="P44" s="245"/>
      <c r="Q44" s="245"/>
      <c r="R44" s="245"/>
      <c r="S44" s="245"/>
      <c r="T44" s="246"/>
      <c r="U44" s="55"/>
      <c r="Y44" s="18">
        <f t="shared" si="10"/>
        <v>0</v>
      </c>
    </row>
    <row r="45" spans="1:28" x14ac:dyDescent="0.25">
      <c r="C45" s="197"/>
      <c r="D45" s="29"/>
      <c r="E45" s="167"/>
      <c r="F45" s="169"/>
      <c r="G45" s="37"/>
      <c r="H45" s="64"/>
      <c r="I45" s="39"/>
      <c r="J45" s="16">
        <f t="shared" ref="J45:J47" si="13">IF(G45&gt;F45,G45*I45,F45*I45)</f>
        <v>0</v>
      </c>
      <c r="K45" s="17">
        <f t="shared" ref="K45:K47" si="14">IF(F45&gt;G45,(F45-G45)*I45,0)</f>
        <v>0</v>
      </c>
      <c r="L45" s="244"/>
      <c r="M45" s="245"/>
      <c r="N45" s="245"/>
      <c r="O45" s="245"/>
      <c r="P45" s="245"/>
      <c r="Q45" s="245"/>
      <c r="R45" s="245"/>
      <c r="S45" s="245"/>
      <c r="T45" s="246"/>
      <c r="U45" s="55"/>
      <c r="Y45" s="18"/>
    </row>
    <row r="46" spans="1:28" x14ac:dyDescent="0.25">
      <c r="C46" s="197"/>
      <c r="D46" s="29"/>
      <c r="E46" s="167"/>
      <c r="F46" s="169"/>
      <c r="G46" s="37"/>
      <c r="H46" s="64"/>
      <c r="I46" s="39"/>
      <c r="J46" s="16">
        <f t="shared" si="13"/>
        <v>0</v>
      </c>
      <c r="K46" s="17">
        <f t="shared" si="14"/>
        <v>0</v>
      </c>
      <c r="L46" s="244"/>
      <c r="M46" s="245"/>
      <c r="N46" s="245"/>
      <c r="O46" s="245"/>
      <c r="P46" s="245"/>
      <c r="Q46" s="245"/>
      <c r="R46" s="245"/>
      <c r="S46" s="245"/>
      <c r="T46" s="246"/>
      <c r="U46" s="55"/>
      <c r="Y46" s="18"/>
    </row>
    <row r="47" spans="1:28" ht="14.25" thickBot="1" x14ac:dyDescent="0.3">
      <c r="C47" s="197"/>
      <c r="D47" s="160"/>
      <c r="E47" s="167"/>
      <c r="F47" s="169"/>
      <c r="G47" s="37"/>
      <c r="H47" s="64"/>
      <c r="I47" s="39"/>
      <c r="J47" s="16">
        <f t="shared" si="13"/>
        <v>0</v>
      </c>
      <c r="K47" s="17">
        <f t="shared" si="14"/>
        <v>0</v>
      </c>
      <c r="L47" s="274"/>
      <c r="M47" s="275"/>
      <c r="N47" s="275"/>
      <c r="O47" s="275"/>
      <c r="P47" s="275"/>
      <c r="Q47" s="275"/>
      <c r="R47" s="275"/>
      <c r="S47" s="275"/>
      <c r="T47" s="276"/>
      <c r="U47" s="55"/>
      <c r="Y47" s="18"/>
    </row>
    <row r="48" spans="1:28" s="7" customFormat="1" ht="19.5" thickBot="1" x14ac:dyDescent="0.35">
      <c r="A48" s="20"/>
      <c r="B48" s="6"/>
      <c r="C48" s="221" t="s">
        <v>11</v>
      </c>
      <c r="D48" s="222"/>
      <c r="E48" s="185"/>
      <c r="F48" s="40">
        <f>SUM(F38:F47)</f>
        <v>0</v>
      </c>
      <c r="G48" s="40">
        <f>SUM(G38:G47)</f>
        <v>0</v>
      </c>
      <c r="H48" s="11"/>
      <c r="I48" s="21"/>
      <c r="J48" s="40">
        <f>SUM(J38:J47)</f>
        <v>0</v>
      </c>
      <c r="K48" s="40">
        <f>SUM(K38:K47)</f>
        <v>0</v>
      </c>
      <c r="L48" s="71"/>
      <c r="M48" s="55"/>
      <c r="N48" s="55"/>
      <c r="O48" s="272" t="str">
        <f>IF(Y49=TRUE,SUM(G31+F48),"")</f>
        <v/>
      </c>
      <c r="P48" s="272"/>
      <c r="Q48" s="273" t="str">
        <f>IF(Y49=TRUE," &lt;&lt;&lt;  Gesamtverbindlichkeiten  /  KD &gt;&gt;&gt; ","")</f>
        <v/>
      </c>
      <c r="R48" s="273"/>
      <c r="S48" s="273"/>
      <c r="T48" s="273"/>
      <c r="U48" s="273"/>
      <c r="V48" s="194" t="str">
        <f>IF(Y49=TRUE,U31+J48,"")</f>
        <v/>
      </c>
      <c r="W48" s="183"/>
      <c r="Y48" s="22">
        <f>SUM(Y38:Y47)</f>
        <v>0</v>
      </c>
      <c r="AA48" s="12"/>
    </row>
    <row r="49" spans="1:27" s="7" customFormat="1" ht="7.5" customHeight="1" x14ac:dyDescent="0.25">
      <c r="A49" s="20"/>
      <c r="B49" s="6"/>
      <c r="C49" s="67"/>
      <c r="D49" s="67"/>
      <c r="E49" s="67"/>
      <c r="F49" s="70"/>
      <c r="G49" s="70"/>
      <c r="H49" s="55"/>
      <c r="I49" s="55"/>
      <c r="J49" s="70"/>
      <c r="K49" s="70"/>
      <c r="L49" s="55"/>
      <c r="M49" s="55"/>
      <c r="N49" s="55"/>
      <c r="O49" s="55"/>
      <c r="P49" s="55"/>
      <c r="Q49" s="55"/>
      <c r="R49" s="55"/>
      <c r="S49" s="55"/>
      <c r="T49" s="55"/>
      <c r="U49" s="55"/>
      <c r="V49" s="55"/>
      <c r="Y49" s="73" t="b">
        <v>0</v>
      </c>
      <c r="AA49" s="12"/>
    </row>
    <row r="50" spans="1:27" x14ac:dyDescent="0.25">
      <c r="F50" s="86"/>
      <c r="G50" s="86"/>
      <c r="H50" s="86"/>
      <c r="I50" s="87" t="s">
        <v>55</v>
      </c>
      <c r="J50" s="88">
        <f>+Y48</f>
        <v>0</v>
      </c>
      <c r="R50" s="19"/>
      <c r="S50" s="19"/>
      <c r="T50" s="19"/>
    </row>
    <row r="51" spans="1:27" x14ac:dyDescent="0.25">
      <c r="I51" s="13"/>
      <c r="J51" s="14"/>
      <c r="R51" s="19"/>
      <c r="S51" s="19"/>
      <c r="T51" s="19"/>
    </row>
    <row r="52" spans="1:27" x14ac:dyDescent="0.25"/>
    <row r="53" spans="1:27" x14ac:dyDescent="0.25"/>
    <row r="54" spans="1:27" x14ac:dyDescent="0.25">
      <c r="A54" s="1"/>
    </row>
    <row r="55" spans="1:27" x14ac:dyDescent="0.25"/>
    <row r="56" spans="1:27" x14ac:dyDescent="0.25"/>
    <row r="57" spans="1:27" x14ac:dyDescent="0.25">
      <c r="C57" s="216"/>
      <c r="D57" s="217"/>
      <c r="E57" s="217"/>
      <c r="F57" s="217"/>
    </row>
    <row r="58" spans="1:27" x14ac:dyDescent="0.25">
      <c r="C58" s="5" t="s">
        <v>39</v>
      </c>
      <c r="D58" s="5"/>
      <c r="E58" s="5"/>
      <c r="F58" s="5"/>
      <c r="W58" s="175" t="str">
        <f>'Doku der lfd. Veränderungen'!A1</f>
        <v>2025-01</v>
      </c>
    </row>
    <row r="59" spans="1:27" x14ac:dyDescent="0.25"/>
    <row r="60" spans="1:27" x14ac:dyDescent="0.25"/>
    <row r="129" spans="3:3" hidden="1" x14ac:dyDescent="0.25">
      <c r="C129" s="1" t="s">
        <v>25</v>
      </c>
    </row>
  </sheetData>
  <sheetProtection algorithmName="SHA-512" hashValue="zGiJOF/LcMUiaz0xO/180DMMkZnu9pMUUKhDvnp1QJ360YLSpfyPRlV4gPdut2AV27X+68s+YY+E0Vw529AMVQ==" saltValue="9MHcR+HzjV5sUSptjQJ4/A==" spinCount="100000" sheet="1" objects="1" scenarios="1"/>
  <mergeCells count="53">
    <mergeCell ref="O48:P48"/>
    <mergeCell ref="Q48:U48"/>
    <mergeCell ref="L44:T44"/>
    <mergeCell ref="L45:T45"/>
    <mergeCell ref="L46:T46"/>
    <mergeCell ref="L47:T47"/>
    <mergeCell ref="C1:W1"/>
    <mergeCell ref="L39:T39"/>
    <mergeCell ref="L40:T40"/>
    <mergeCell ref="L41:T41"/>
    <mergeCell ref="L42:T42"/>
    <mergeCell ref="L43:T43"/>
    <mergeCell ref="C3:D3"/>
    <mergeCell ref="C4:D4"/>
    <mergeCell ref="C5:D5"/>
    <mergeCell ref="C6:D6"/>
    <mergeCell ref="K9:K10"/>
    <mergeCell ref="J9:J10"/>
    <mergeCell ref="C9:C10"/>
    <mergeCell ref="L8:T8"/>
    <mergeCell ref="L36:T37"/>
    <mergeCell ref="I9:I10"/>
    <mergeCell ref="H9:H10"/>
    <mergeCell ref="G9:G10"/>
    <mergeCell ref="F9:F10"/>
    <mergeCell ref="D9:D10"/>
    <mergeCell ref="E9:E10"/>
    <mergeCell ref="C57:F57"/>
    <mergeCell ref="F3:J3"/>
    <mergeCell ref="C48:D48"/>
    <mergeCell ref="C31:D31"/>
    <mergeCell ref="I36:I37"/>
    <mergeCell ref="A7:D7"/>
    <mergeCell ref="F4:J4"/>
    <mergeCell ref="F5:J5"/>
    <mergeCell ref="F6:J6"/>
    <mergeCell ref="H8:K8"/>
    <mergeCell ref="F8:G8"/>
    <mergeCell ref="C8:D8"/>
    <mergeCell ref="A8:A9"/>
    <mergeCell ref="J36:J37"/>
    <mergeCell ref="H36:H37"/>
    <mergeCell ref="K36:K37"/>
    <mergeCell ref="Y4:Y6"/>
    <mergeCell ref="W8:W10"/>
    <mergeCell ref="L38:T38"/>
    <mergeCell ref="U9:U10"/>
    <mergeCell ref="R9:R10"/>
    <mergeCell ref="O9:O10"/>
    <mergeCell ref="N9:N10"/>
    <mergeCell ref="L9:L10"/>
    <mergeCell ref="P9:Q9"/>
    <mergeCell ref="L4:W6"/>
  </mergeCells>
  <conditionalFormatting sqref="O48 Q48">
    <cfRule type="expression" dxfId="8" priority="1">
      <formula>$Y$49=TRUE</formula>
    </cfRule>
  </conditionalFormatting>
  <conditionalFormatting sqref="R11:R30">
    <cfRule type="expression" dxfId="7" priority="4">
      <formula>$R$11&lt;0</formula>
    </cfRule>
  </conditionalFormatting>
  <conditionalFormatting sqref="T10">
    <cfRule type="expression" dxfId="6" priority="2">
      <formula>$S$10&gt;0</formula>
    </cfRule>
  </conditionalFormatting>
  <conditionalFormatting sqref="V48:W48">
    <cfRule type="expression" dxfId="5" priority="3">
      <formula>$Y$49=TRUE</formula>
    </cfRule>
  </conditionalFormatting>
  <dataValidations count="2">
    <dataValidation type="list" allowBlank="1" showInputMessage="1" showErrorMessage="1" sqref="L11:L30" xr:uid="{F81EFCF5-0422-4F1F-9871-CE0725CF0E4A}">
      <formula1>"Annuität,Tilgung,Endfällig"</formula1>
    </dataValidation>
    <dataValidation type="list" allowBlank="1" showInputMessage="1" showErrorMessage="1" sqref="I11:I30" xr:uid="{00000000-0002-0000-0300-000000000000}">
      <formula1>$Y$12:$Y$13</formula1>
    </dataValidation>
  </dataValidations>
  <pageMargins left="0" right="0" top="0.39370078740157483" bottom="0.39370078740157483" header="0" footer="0"/>
  <pageSetup paperSize="9" scale="52" orientation="landscape" horizontalDpi="300" r:id="rId1"/>
  <drawing r:id="rId2"/>
  <legacyDrawing r:id="rId3"/>
  <mc:AlternateContent xmlns:mc="http://schemas.openxmlformats.org/markup-compatibility/2006">
    <mc:Choice Requires="x14">
      <controls>
        <mc:AlternateContent xmlns:mc="http://schemas.openxmlformats.org/markup-compatibility/2006">
          <mc:Choice Requires="x14">
            <control shapeId="1101" r:id="rId4" name="Check Box 77">
              <controlPr defaultSize="0" autoFill="0" autoLine="0" autoPict="0">
                <anchor moveWithCells="1">
                  <from>
                    <xdr:col>19</xdr:col>
                    <xdr:colOff>104775</xdr:colOff>
                    <xdr:row>32</xdr:row>
                    <xdr:rowOff>9525</xdr:rowOff>
                  </from>
                  <to>
                    <xdr:col>21</xdr:col>
                    <xdr:colOff>180975</xdr:colOff>
                    <xdr:row>33</xdr:row>
                    <xdr:rowOff>66675</xdr:rowOff>
                  </to>
                </anchor>
              </controlPr>
            </control>
          </mc:Choice>
        </mc:AlternateContent>
        <mc:AlternateContent xmlns:mc="http://schemas.openxmlformats.org/markup-compatibility/2006">
          <mc:Choice Requires="x14">
            <control shapeId="1129" r:id="rId5" name="Check Box 105">
              <controlPr defaultSize="0" autoFill="0" autoLine="0" autoPict="0">
                <anchor moveWithCells="1">
                  <from>
                    <xdr:col>22</xdr:col>
                    <xdr:colOff>19050</xdr:colOff>
                    <xdr:row>47</xdr:row>
                    <xdr:rowOff>0</xdr:rowOff>
                  </from>
                  <to>
                    <xdr:col>25</xdr:col>
                    <xdr:colOff>66675</xdr:colOff>
                    <xdr:row>47</xdr:row>
                    <xdr:rowOff>238125</xdr:rowOff>
                  </to>
                </anchor>
              </controlPr>
            </control>
          </mc:Choice>
        </mc:AlternateContent>
        <mc:AlternateContent xmlns:mc="http://schemas.openxmlformats.org/markup-compatibility/2006">
          <mc:Choice Requires="x14">
            <control shapeId="1140" r:id="rId6" name="Check Box 116">
              <controlPr defaultSize="0" print="0" autoFill="0" autoLine="0" autoPict="0">
                <anchor moveWithCells="1">
                  <from>
                    <xdr:col>11</xdr:col>
                    <xdr:colOff>28575</xdr:colOff>
                    <xdr:row>1</xdr:row>
                    <xdr:rowOff>9525</xdr:rowOff>
                  </from>
                  <to>
                    <xdr:col>13</xdr:col>
                    <xdr:colOff>342900</xdr:colOff>
                    <xdr:row>2</xdr:row>
                    <xdr:rowOff>133350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71068-CA88-4D26-BFFB-16B8425558BF}">
  <dimension ref="A1:D30"/>
  <sheetViews>
    <sheetView workbookViewId="0">
      <selection activeCell="A31" sqref="A31:XFD1048576"/>
    </sheetView>
  </sheetViews>
  <sheetFormatPr baseColWidth="10" defaultColWidth="0" defaultRowHeight="15" zeroHeight="1" x14ac:dyDescent="0.25"/>
  <cols>
    <col min="1" max="1" width="73" style="102" customWidth="1"/>
    <col min="2" max="4" width="11.42578125" customWidth="1"/>
    <col min="5" max="16384" width="11.42578125" hidden="1"/>
  </cols>
  <sheetData>
    <row r="1" spans="1:2" ht="15.75" thickBot="1" x14ac:dyDescent="0.3">
      <c r="A1" s="287" t="s">
        <v>58</v>
      </c>
      <c r="B1" s="288"/>
    </row>
    <row r="2" spans="1:2" ht="15.75" thickBot="1" x14ac:dyDescent="0.3">
      <c r="A2" s="92" t="s">
        <v>59</v>
      </c>
      <c r="B2" s="93" t="s">
        <v>60</v>
      </c>
    </row>
    <row r="3" spans="1:2" ht="15.75" thickBot="1" x14ac:dyDescent="0.3">
      <c r="A3" s="289" t="str">
        <f>IF(B2="Ja","Anwendung von untergeortneter Bedeutung. Keine weitere Aktivitäten notwendig","Bitte zum nächsten Schritt der Bewertung ""Rechnungslegungs-/Steuerungsrelevanz""")</f>
        <v>Bitte zum nächsten Schritt der Bewertung "Rechnungslegungs-/Steuerungsrelevanz"</v>
      </c>
      <c r="B3" s="290"/>
    </row>
    <row r="4" spans="1:2" x14ac:dyDescent="0.25">
      <c r="A4" s="279" t="s">
        <v>61</v>
      </c>
      <c r="B4" s="280"/>
    </row>
    <row r="5" spans="1:2" x14ac:dyDescent="0.25">
      <c r="A5" s="94" t="s">
        <v>62</v>
      </c>
      <c r="B5" s="95" t="s">
        <v>117</v>
      </c>
    </row>
    <row r="6" spans="1:2" ht="15.75" thickBot="1" x14ac:dyDescent="0.3">
      <c r="A6" s="96" t="s">
        <v>63</v>
      </c>
      <c r="B6" s="97" t="s">
        <v>117</v>
      </c>
    </row>
    <row r="7" spans="1:2" ht="15.75" thickBot="1" x14ac:dyDescent="0.3">
      <c r="A7" s="277" t="str">
        <f>IF(OR(B5="Ja",B6="Ja"),"Bitte weiter mit der Bewertung Mehrfachnutzung","Bitte zum nächsten Schritt der Bewertung ""Risikoeinschätzung / finanzieller Schaden""")</f>
        <v>Bitte zum nächsten Schritt der Bewertung "Risikoeinschätzung / finanzieller Schaden"</v>
      </c>
      <c r="B7" s="278"/>
    </row>
    <row r="8" spans="1:2" x14ac:dyDescent="0.25">
      <c r="A8" s="279" t="s">
        <v>64</v>
      </c>
      <c r="B8" s="280"/>
    </row>
    <row r="9" spans="1:2" x14ac:dyDescent="0.25">
      <c r="A9" s="94" t="s">
        <v>65</v>
      </c>
      <c r="B9" s="95" t="s">
        <v>117</v>
      </c>
    </row>
    <row r="10" spans="1:2" ht="60.75" thickBot="1" x14ac:dyDescent="0.3">
      <c r="A10" s="94" t="s">
        <v>66</v>
      </c>
      <c r="B10" s="95" t="s">
        <v>117</v>
      </c>
    </row>
    <row r="11" spans="1:2" ht="15.75" thickBot="1" x14ac:dyDescent="0.3">
      <c r="A11" s="277" t="str">
        <f>IF(OR(B9="Ja",B10="Ja"),"Bitte weiter mit der Bewertung Mehrfachnutzung","Bitte zum nächsten Schritt der Bewertung ""Investitionen oder Personalentscheidungen""")</f>
        <v>Bitte zum nächsten Schritt der Bewertung "Investitionen oder Personalentscheidungen"</v>
      </c>
      <c r="B11" s="278"/>
    </row>
    <row r="12" spans="1:2" x14ac:dyDescent="0.25">
      <c r="A12" s="283" t="s">
        <v>67</v>
      </c>
      <c r="B12" s="284"/>
    </row>
    <row r="13" spans="1:2" ht="30.75" thickBot="1" x14ac:dyDescent="0.3">
      <c r="A13" s="94" t="s">
        <v>68</v>
      </c>
      <c r="B13" s="95" t="s">
        <v>117</v>
      </c>
    </row>
    <row r="14" spans="1:2" ht="15.75" thickBot="1" x14ac:dyDescent="0.3">
      <c r="A14" s="277" t="str">
        <f>IF(B13="Ja","Bitte weiter mit der Bewertung Mehrfachnutzung","Bitte zum nächsten Schritt der Bewertung "" Auswirkung auf den Endkunden oder Partner""")</f>
        <v>Bitte zum nächsten Schritt der Bewertung " Auswirkung auf den Endkunden oder Partner"</v>
      </c>
      <c r="B14" s="278"/>
    </row>
    <row r="15" spans="1:2" x14ac:dyDescent="0.25">
      <c r="A15" s="283" t="s">
        <v>69</v>
      </c>
      <c r="B15" s="284"/>
    </row>
    <row r="16" spans="1:2" ht="30.75" thickBot="1" x14ac:dyDescent="0.3">
      <c r="A16" s="94" t="s">
        <v>70</v>
      </c>
      <c r="B16" s="95" t="s">
        <v>186</v>
      </c>
    </row>
    <row r="17" spans="1:2" ht="15.75" thickBot="1" x14ac:dyDescent="0.3">
      <c r="A17" s="277" t="str">
        <f>IF(B16="Ja","Bitte weiter mit der Bewertung Mehrfachnutzung","Bitte zum nächsten Schritt der Bewertung ""  personenbezogenen Daten""")</f>
        <v>Bitte weiter mit der Bewertung Mehrfachnutzung</v>
      </c>
      <c r="B17" s="278"/>
    </row>
    <row r="18" spans="1:2" x14ac:dyDescent="0.25">
      <c r="A18" s="283" t="s">
        <v>71</v>
      </c>
      <c r="B18" s="284"/>
    </row>
    <row r="19" spans="1:2" ht="30" x14ac:dyDescent="0.25">
      <c r="A19" s="94" t="s">
        <v>72</v>
      </c>
      <c r="B19" s="95" t="s">
        <v>117</v>
      </c>
    </row>
    <row r="20" spans="1:2" ht="30.75" thickBot="1" x14ac:dyDescent="0.3">
      <c r="A20" s="96" t="s">
        <v>73</v>
      </c>
      <c r="B20" s="97" t="s">
        <v>117</v>
      </c>
    </row>
    <row r="21" spans="1:2" ht="15.75" thickBot="1" x14ac:dyDescent="0.3">
      <c r="A21" s="285" t="s">
        <v>74</v>
      </c>
      <c r="B21" s="286"/>
    </row>
    <row r="22" spans="1:2" ht="15.75" thickBot="1" x14ac:dyDescent="0.3">
      <c r="A22" s="277" t="str">
        <f>IF(AND(B5="Nein",B6="Nein",B9="Nein",B10="Nein",B13="Nein",B16="Nein",B19="Nein",B20="Nein"),"Anwendung von untergeordneter Bedeutung. Keine weitere Aktivitäten notwendig","Bitte weiter mit der Bewertung Mehrfachnutzung")</f>
        <v>Bitte weiter mit der Bewertung Mehrfachnutzung</v>
      </c>
      <c r="B22" s="278"/>
    </row>
    <row r="23" spans="1:2" x14ac:dyDescent="0.25">
      <c r="A23" s="279" t="s">
        <v>75</v>
      </c>
      <c r="B23" s="280"/>
    </row>
    <row r="24" spans="1:2" ht="15.75" thickBot="1" x14ac:dyDescent="0.3">
      <c r="A24" s="98" t="s">
        <v>76</v>
      </c>
      <c r="B24" s="99" t="s">
        <v>117</v>
      </c>
    </row>
    <row r="25" spans="1:2" x14ac:dyDescent="0.25">
      <c r="A25" s="100" t="str">
        <f>IF(AND(OR(B5="Ja",B6="Ja",B9="Ja",B10="Ja",B13="Ja",B16="Ja",B19="Ja",B20="Ja"),B24="Nein"),"Anwendung von Bedeutung","")</f>
        <v>Anwendung von Bedeutung</v>
      </c>
      <c r="B25" s="281" t="str">
        <f>IF(OR(A3="Anwendung von untergeordneter Bedeutung. Keine weitere Aktivitäten notwendig",A22="Anwendung von untergeordneter Bedeutung. Keine weitere Aktivitäten notwendig",A25="Anwendung von Bedeutung",A26="Anwendung von untergeordneter Bedeutung mit Qualitätssicherung"),"i.O.","")</f>
        <v>i.O.</v>
      </c>
    </row>
    <row r="26" spans="1:2" ht="15.75" thickBot="1" x14ac:dyDescent="0.3">
      <c r="A26" s="101" t="str">
        <f>IF(AND(OR(B5="Ja",B6="Ja",B9="Ja",B10="Ja",B13="Ja",B16="Ja",B19="Ja",B20="Ja"),B24="Ja"),"Anwendung von untergeordneter Bedeutung mit Qualitätssicherung","")</f>
        <v/>
      </c>
      <c r="B26" s="282"/>
    </row>
    <row r="27" spans="1:2" x14ac:dyDescent="0.25"/>
    <row r="28" spans="1:2" x14ac:dyDescent="0.25"/>
    <row r="29" spans="1:2" x14ac:dyDescent="0.25"/>
    <row r="30" spans="1:2" x14ac:dyDescent="0.25"/>
  </sheetData>
  <mergeCells count="15">
    <mergeCell ref="A11:B11"/>
    <mergeCell ref="A1:B1"/>
    <mergeCell ref="A3:B3"/>
    <mergeCell ref="A4:B4"/>
    <mergeCell ref="A7:B7"/>
    <mergeCell ref="A8:B8"/>
    <mergeCell ref="A22:B22"/>
    <mergeCell ref="A23:B23"/>
    <mergeCell ref="B25:B26"/>
    <mergeCell ref="A12:B12"/>
    <mergeCell ref="A14:B14"/>
    <mergeCell ref="A15:B15"/>
    <mergeCell ref="A17:B17"/>
    <mergeCell ref="A18:B18"/>
    <mergeCell ref="A21:B21"/>
  </mergeCells>
  <conditionalFormatting sqref="A25">
    <cfRule type="containsText" dxfId="4" priority="1" operator="containsText" text="Anwendung von Bedeutung">
      <formula>NOT(ISERROR(SEARCH("Anwendung von Bedeutung",A25)))</formula>
    </cfRule>
  </conditionalFormatting>
  <conditionalFormatting sqref="A26">
    <cfRule type="containsText" dxfId="3" priority="4" operator="containsText" text="Anwendung von untergeordneter Bedeutung mit Qualitätssicherung">
      <formula>NOT(ISERROR(SEARCH("Anwendung von untergeordneter Bedeutung mit Qualitätssicherung",A26)))</formula>
    </cfRule>
  </conditionalFormatting>
  <conditionalFormatting sqref="A3:B3">
    <cfRule type="containsText" dxfId="2" priority="5" operator="containsText" text="Anwendung von untergeortneter Bedeutung. Keine weitere Aktivitäten notwendig">
      <formula>NOT(ISERROR(SEARCH("Anwendung von untergeortneter Bedeutung. Keine weitere Aktivitäten notwendig",A3)))</formula>
    </cfRule>
  </conditionalFormatting>
  <conditionalFormatting sqref="A22:B22">
    <cfRule type="containsText" dxfId="1" priority="3" operator="containsText" text="Anwendung von untergeordneter Bedeutung. Keine weitere Aktivitäten notwendig">
      <formula>NOT(ISERROR(SEARCH("Anwendung von untergeordneter Bedeutung. Keine weitere Aktivitäten notwendig",A22)))</formula>
    </cfRule>
  </conditionalFormatting>
  <conditionalFormatting sqref="B25:B26">
    <cfRule type="containsText" dxfId="0" priority="2" operator="containsText" text="i.O.">
      <formula>NOT(ISERROR(SEARCH("i.O.",B25)))</formula>
    </cfRule>
  </conditionalFormatting>
  <dataValidations count="10">
    <dataValidation allowBlank="1" showInputMessage="1" showErrorMessage="1" promptTitle="Rechnungslegungsrelevanz" prompt="Eine Rechnungslegungsrelevanz entsteht bei der automatisierten Verarbeitung von Daten, die nach der Verarbeitung Eingang in die Buchführung finden. " sqref="A5" xr:uid="{4ED1D5D1-477B-4E33-A1AB-894A3EA61998}"/>
    <dataValidation allowBlank="1" showInputMessage="1" showErrorMessage="1" promptTitle="Steuerungsrelevanz" prompt="ergibt sich aus der Verarbeitung von Daten, deren Ergebnisse für wesentliche geschäfts-politische Entscheidungen bzw. die Unternehmenssteuerung herangezogen werden. Relevant sind dabei insbesondere Verarbeitungsergebnisse, zur Erfüllung der MaRisk " sqref="A6" xr:uid="{5C9E1E7B-E6BD-499A-8B18-6D04332C1A34}"/>
    <dataValidation allowBlank="1" showInputMessage="1" showErrorMessage="1" promptTitle="Fehlern in der Anwendung" prompt="Zur Ermittlung des Schadens stellen wir auf bestehende Ergebnisse des Informati-onsrisikomanagements ab. " sqref="A9" xr:uid="{F8A739A3-EECE-45FE-81CF-A184E7B1B205}"/>
    <dataValidation allowBlank="1" showInputMessage="1" showErrorMessage="1" promptTitle="Kundenbeziehung" prompt="Dabei beurteilen wir, ob das System bzw. deren Verarbeitungsergebnisse eine unmittelbare Auswirkung auf die Kundenbeziehung besitzt und damit durch Wahrnehmung in der Öffentlichkeit mit dem Ansehen geschädigt werden kann." sqref="A10" xr:uid="{2BB1457B-4A5F-4201-A474-A80B4559C1D0}"/>
    <dataValidation allowBlank="1" showInputMessage="1" showErrorMessage="1" promptTitle="Definition einmaliger Nutzung" prompt="- Die Anwendung wird in keinem Regelprozess genutzt._x000a_- Für die Anwendung besteht kein wiederholte Nutzungsabsicht, weder für die Formelstruktur noch für die Daten._x000a_" sqref="A24" xr:uid="{54E42FEC-C43C-4233-A0C3-E3310C95969B}"/>
    <dataValidation type="list" allowBlank="1" showInputMessage="1" showErrorMessage="1" promptTitle="Bewertung" prompt="Bitte die Frage im Berwertungfeld  mit Ja oder Nein beantworten" sqref="B24 B5:B6 B9:B10 B13 B16 B19:B20" xr:uid="{124F58AB-6EF6-4FA2-8C37-6301024D841A}">
      <formula1>"Ja,Nein,Bewertung"</formula1>
    </dataValidation>
    <dataValidation allowBlank="1" showInputMessage="1" showErrorMessage="1" promptTitle="Prüffeld" prompt="Bewertungsfeld muss grün sein, falls nicht ist die Bewertung nicht Ornungsgemäß erfolgt." sqref="B25:B26" xr:uid="{F787CFA0-D5ED-4A10-8BB1-3EF924ABA986}"/>
    <dataValidation allowBlank="1" showInputMessage="1" showErrorMessage="1" promptTitle="Prüfungsergebnis" prompt="Einstufung der IDV" sqref="A25:A26" xr:uid="{80B4B372-80C3-4F0A-9E48-45875051F8E8}"/>
    <dataValidation allowBlank="1" showInputMessage="1" showErrorMessage="1" promptTitle="Kathegorie: " prompt="Keine Aktivität notwendig" sqref="A23:B23 A18:B18 A15:B15 A12:B12 A8:B8 A4:B4" xr:uid="{701E22D5-519F-4892-9643-0212FB3148D8}"/>
    <dataValidation allowBlank="1" showInputMessage="1" showErrorMessage="1" promptTitle="Prüfungshinweis: " prompt="Weiter Vorgensweise befolgen" sqref="A22:B22 A17:B17 A14:B14 A11:B11 A7:B7 A3:B3" xr:uid="{9D9BF869-4614-43AA-B783-48C71F1A5F50}"/>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12CEF-15B1-460D-84B3-97CBB37650EC}">
  <dimension ref="A1:E57"/>
  <sheetViews>
    <sheetView workbookViewId="0">
      <selection activeCell="B47" sqref="B47"/>
    </sheetView>
  </sheetViews>
  <sheetFormatPr baseColWidth="10" defaultRowHeight="15" x14ac:dyDescent="0.25"/>
  <cols>
    <col min="1" max="1" width="38.7109375" style="135" customWidth="1"/>
    <col min="2" max="2" width="62" style="135" customWidth="1"/>
    <col min="3" max="3" width="1.140625" style="135" customWidth="1"/>
    <col min="4" max="4" width="59.5703125" style="102" customWidth="1"/>
    <col min="5" max="5" width="11.42578125" style="135"/>
  </cols>
  <sheetData>
    <row r="1" spans="1:5" ht="18.75" x14ac:dyDescent="0.25">
      <c r="A1" s="291" t="s">
        <v>77</v>
      </c>
      <c r="B1" s="292"/>
      <c r="C1" s="103"/>
      <c r="D1" s="104" t="s">
        <v>78</v>
      </c>
      <c r="E1" s="105"/>
    </row>
    <row r="2" spans="1:5" x14ac:dyDescent="0.25">
      <c r="A2" s="293" t="s">
        <v>79</v>
      </c>
      <c r="B2" s="294"/>
      <c r="C2" s="106"/>
      <c r="D2" s="107" t="s">
        <v>80</v>
      </c>
      <c r="E2" s="105"/>
    </row>
    <row r="3" spans="1:5" x14ac:dyDescent="0.25">
      <c r="A3" s="108" t="s">
        <v>81</v>
      </c>
      <c r="B3" s="109" t="s">
        <v>188</v>
      </c>
      <c r="C3" s="106"/>
      <c r="D3" s="110" t="s">
        <v>82</v>
      </c>
      <c r="E3" s="105"/>
    </row>
    <row r="4" spans="1:5" ht="45" x14ac:dyDescent="0.25">
      <c r="A4" s="108" t="s">
        <v>83</v>
      </c>
      <c r="B4" s="109" t="s">
        <v>189</v>
      </c>
      <c r="C4" s="106"/>
      <c r="D4" s="110" t="s">
        <v>84</v>
      </c>
      <c r="E4" s="105"/>
    </row>
    <row r="5" spans="1:5" ht="30" x14ac:dyDescent="0.25">
      <c r="A5" s="108" t="s">
        <v>85</v>
      </c>
      <c r="B5" s="109" t="s">
        <v>190</v>
      </c>
      <c r="C5" s="106"/>
      <c r="D5" s="111" t="s">
        <v>86</v>
      </c>
      <c r="E5" s="105"/>
    </row>
    <row r="6" spans="1:5" x14ac:dyDescent="0.25">
      <c r="A6" s="108" t="s">
        <v>87</v>
      </c>
      <c r="B6" s="112" t="s">
        <v>88</v>
      </c>
      <c r="C6" s="106"/>
      <c r="D6" s="110"/>
      <c r="E6" s="105"/>
    </row>
    <row r="7" spans="1:5" x14ac:dyDescent="0.25">
      <c r="A7" s="108" t="s">
        <v>89</v>
      </c>
      <c r="B7" s="112" t="s">
        <v>191</v>
      </c>
      <c r="C7" s="106"/>
      <c r="D7" s="110" t="s">
        <v>90</v>
      </c>
      <c r="E7" s="105"/>
    </row>
    <row r="8" spans="1:5" ht="30" x14ac:dyDescent="0.25">
      <c r="A8" s="108" t="s">
        <v>91</v>
      </c>
      <c r="B8" s="112" t="s">
        <v>191</v>
      </c>
      <c r="C8" s="106"/>
      <c r="D8" s="110" t="s">
        <v>82</v>
      </c>
      <c r="E8" s="105"/>
    </row>
    <row r="9" spans="1:5" x14ac:dyDescent="0.25">
      <c r="A9" s="113" t="s">
        <v>92</v>
      </c>
      <c r="B9" s="114"/>
      <c r="C9" s="106"/>
      <c r="D9" s="107"/>
      <c r="E9" s="105"/>
    </row>
    <row r="10" spans="1:5" ht="45" x14ac:dyDescent="0.25">
      <c r="A10" s="108" t="s">
        <v>93</v>
      </c>
      <c r="B10" s="115" t="s">
        <v>94</v>
      </c>
      <c r="C10" s="116"/>
      <c r="D10" s="110" t="s">
        <v>94</v>
      </c>
      <c r="E10" s="105"/>
    </row>
    <row r="11" spans="1:5" ht="45" x14ac:dyDescent="0.25">
      <c r="A11" s="108" t="s">
        <v>95</v>
      </c>
      <c r="B11" s="115" t="s">
        <v>96</v>
      </c>
      <c r="C11" s="116"/>
      <c r="D11" s="110" t="s">
        <v>96</v>
      </c>
      <c r="E11" s="105"/>
    </row>
    <row r="12" spans="1:5" x14ac:dyDescent="0.25">
      <c r="A12" s="108" t="s">
        <v>97</v>
      </c>
      <c r="B12" s="115" t="s">
        <v>98</v>
      </c>
      <c r="C12" s="116"/>
      <c r="D12" s="110" t="s">
        <v>98</v>
      </c>
      <c r="E12" s="105"/>
    </row>
    <row r="13" spans="1:5" ht="45" x14ac:dyDescent="0.25">
      <c r="A13" s="108" t="s">
        <v>99</v>
      </c>
      <c r="B13" s="115" t="s">
        <v>192</v>
      </c>
      <c r="C13" s="116"/>
      <c r="D13" s="110" t="s">
        <v>100</v>
      </c>
      <c r="E13" s="105"/>
    </row>
    <row r="14" spans="1:5" x14ac:dyDescent="0.25">
      <c r="A14" s="108" t="s">
        <v>101</v>
      </c>
      <c r="B14" s="115" t="s">
        <v>102</v>
      </c>
      <c r="C14" s="116"/>
      <c r="D14" s="110" t="s">
        <v>102</v>
      </c>
      <c r="E14" s="105"/>
    </row>
    <row r="15" spans="1:5" x14ac:dyDescent="0.25">
      <c r="A15" s="113" t="s">
        <v>103</v>
      </c>
      <c r="B15" s="117"/>
      <c r="C15" s="106"/>
      <c r="D15" s="107"/>
      <c r="E15" s="105"/>
    </row>
    <row r="16" spans="1:5" ht="45" x14ac:dyDescent="0.25">
      <c r="A16" s="108" t="s">
        <v>104</v>
      </c>
      <c r="B16" s="118" t="s">
        <v>209</v>
      </c>
      <c r="C16" s="116"/>
      <c r="D16" s="110" t="s">
        <v>105</v>
      </c>
      <c r="E16" s="105"/>
    </row>
    <row r="17" spans="1:5" ht="45" x14ac:dyDescent="0.25">
      <c r="A17" s="108" t="s">
        <v>106</v>
      </c>
      <c r="B17" s="118" t="s">
        <v>210</v>
      </c>
      <c r="C17" s="116"/>
      <c r="D17" s="110" t="s">
        <v>107</v>
      </c>
      <c r="E17" s="105"/>
    </row>
    <row r="18" spans="1:5" ht="30" x14ac:dyDescent="0.25">
      <c r="A18" s="108" t="s">
        <v>108</v>
      </c>
      <c r="B18" s="118" t="s">
        <v>211</v>
      </c>
      <c r="C18" s="116"/>
      <c r="D18" s="111" t="s">
        <v>109</v>
      </c>
      <c r="E18" s="105"/>
    </row>
    <row r="19" spans="1:5" x14ac:dyDescent="0.25">
      <c r="A19" s="119" t="s">
        <v>110</v>
      </c>
      <c r="B19" s="117"/>
      <c r="C19" s="106"/>
      <c r="D19" s="107"/>
      <c r="E19" s="105"/>
    </row>
    <row r="20" spans="1:5" x14ac:dyDescent="0.25">
      <c r="A20" s="295" t="s">
        <v>111</v>
      </c>
      <c r="B20" s="296"/>
      <c r="C20" s="120"/>
      <c r="D20" s="121"/>
      <c r="E20" s="105"/>
    </row>
    <row r="21" spans="1:5" ht="45" x14ac:dyDescent="0.25">
      <c r="A21" s="108" t="s">
        <v>112</v>
      </c>
      <c r="B21" s="122" t="s">
        <v>193</v>
      </c>
      <c r="C21" s="116"/>
      <c r="D21" s="110" t="s">
        <v>113</v>
      </c>
      <c r="E21" s="105"/>
    </row>
    <row r="22" spans="1:5" x14ac:dyDescent="0.25">
      <c r="A22" s="108" t="s">
        <v>114</v>
      </c>
      <c r="B22" s="122" t="s">
        <v>194</v>
      </c>
      <c r="C22" s="116"/>
      <c r="D22" s="110" t="s">
        <v>115</v>
      </c>
      <c r="E22" s="105"/>
    </row>
    <row r="23" spans="1:5" ht="60" x14ac:dyDescent="0.25">
      <c r="A23" s="108" t="s">
        <v>116</v>
      </c>
      <c r="B23" s="122" t="s">
        <v>206</v>
      </c>
      <c r="C23" s="116"/>
      <c r="D23" s="110" t="s">
        <v>117</v>
      </c>
      <c r="E23" s="105"/>
    </row>
    <row r="24" spans="1:5" ht="75" x14ac:dyDescent="0.25">
      <c r="A24" s="108" t="s">
        <v>118</v>
      </c>
      <c r="B24" s="122" t="s">
        <v>195</v>
      </c>
      <c r="C24" s="116"/>
      <c r="D24" s="110" t="s">
        <v>119</v>
      </c>
      <c r="E24" s="105"/>
    </row>
    <row r="25" spans="1:5" ht="60" x14ac:dyDescent="0.25">
      <c r="A25" s="108" t="s">
        <v>120</v>
      </c>
      <c r="B25" s="122" t="s">
        <v>195</v>
      </c>
      <c r="C25" s="116"/>
      <c r="D25" s="110" t="s">
        <v>121</v>
      </c>
      <c r="E25" s="105"/>
    </row>
    <row r="26" spans="1:5" ht="45" x14ac:dyDescent="0.25">
      <c r="A26" s="108" t="s">
        <v>122</v>
      </c>
      <c r="B26" s="122" t="s">
        <v>123</v>
      </c>
      <c r="C26" s="116"/>
      <c r="D26" s="110" t="s">
        <v>123</v>
      </c>
      <c r="E26" s="105"/>
    </row>
    <row r="27" spans="1:5" ht="30" x14ac:dyDescent="0.25">
      <c r="A27" s="108" t="s">
        <v>124</v>
      </c>
      <c r="B27" s="122" t="s">
        <v>191</v>
      </c>
      <c r="C27" s="116"/>
      <c r="D27" s="110" t="s">
        <v>125</v>
      </c>
      <c r="E27" s="105"/>
    </row>
    <row r="28" spans="1:5" x14ac:dyDescent="0.25">
      <c r="A28" s="119" t="s">
        <v>126</v>
      </c>
      <c r="B28" s="114"/>
      <c r="C28" s="116"/>
      <c r="D28" s="107"/>
      <c r="E28" s="105"/>
    </row>
    <row r="29" spans="1:5" ht="150" x14ac:dyDescent="0.25">
      <c r="A29" s="108" t="s">
        <v>127</v>
      </c>
      <c r="B29" s="118" t="s">
        <v>212</v>
      </c>
      <c r="C29" s="116"/>
      <c r="D29" s="110" t="s">
        <v>128</v>
      </c>
      <c r="E29" s="105"/>
    </row>
    <row r="30" spans="1:5" ht="45" x14ac:dyDescent="0.25">
      <c r="A30" s="108" t="s">
        <v>129</v>
      </c>
      <c r="B30" s="118" t="s">
        <v>196</v>
      </c>
      <c r="C30" s="116"/>
      <c r="D30" s="110" t="s">
        <v>130</v>
      </c>
      <c r="E30" s="105"/>
    </row>
    <row r="31" spans="1:5" ht="135.75" thickBot="1" x14ac:dyDescent="0.3">
      <c r="A31" s="108" t="s">
        <v>131</v>
      </c>
      <c r="B31" s="118" t="s">
        <v>198</v>
      </c>
      <c r="C31" s="116"/>
      <c r="D31" s="123" t="s">
        <v>132</v>
      </c>
      <c r="E31" s="105"/>
    </row>
    <row r="32" spans="1:5" ht="135" x14ac:dyDescent="0.25">
      <c r="A32" s="108" t="s">
        <v>133</v>
      </c>
      <c r="B32" s="118" t="s">
        <v>197</v>
      </c>
      <c r="C32" s="116"/>
      <c r="D32" s="124" t="s">
        <v>134</v>
      </c>
      <c r="E32" s="105"/>
    </row>
    <row r="33" spans="1:5" ht="60" x14ac:dyDescent="0.25">
      <c r="A33" s="108" t="s">
        <v>135</v>
      </c>
      <c r="B33" s="118" t="s">
        <v>213</v>
      </c>
      <c r="C33" s="116"/>
      <c r="D33" s="110" t="s">
        <v>136</v>
      </c>
      <c r="E33" s="105"/>
    </row>
    <row r="34" spans="1:5" ht="45" x14ac:dyDescent="0.25">
      <c r="A34" s="108" t="s">
        <v>137</v>
      </c>
      <c r="B34" s="118" t="s">
        <v>198</v>
      </c>
      <c r="C34" s="116"/>
      <c r="D34" s="110" t="s">
        <v>138</v>
      </c>
      <c r="E34" s="105"/>
    </row>
    <row r="35" spans="1:5" ht="45" x14ac:dyDescent="0.25">
      <c r="A35" s="108" t="s">
        <v>139</v>
      </c>
      <c r="B35" s="118" t="s">
        <v>199</v>
      </c>
      <c r="C35" s="116"/>
      <c r="D35" s="110" t="s">
        <v>140</v>
      </c>
      <c r="E35" s="105"/>
    </row>
    <row r="36" spans="1:5" ht="15.75" thickBot="1" x14ac:dyDescent="0.3">
      <c r="A36" s="108" t="s">
        <v>141</v>
      </c>
      <c r="B36" s="118" t="s">
        <v>200</v>
      </c>
      <c r="C36" s="116"/>
      <c r="D36" s="123" t="s">
        <v>142</v>
      </c>
      <c r="E36" s="105"/>
    </row>
    <row r="37" spans="1:5" x14ac:dyDescent="0.25">
      <c r="A37" s="119" t="s">
        <v>143</v>
      </c>
      <c r="B37" s="114"/>
      <c r="C37" s="116"/>
      <c r="D37" s="107"/>
      <c r="E37" s="105"/>
    </row>
    <row r="38" spans="1:5" ht="150" x14ac:dyDescent="0.25">
      <c r="A38" s="108" t="s">
        <v>144</v>
      </c>
      <c r="B38" s="125" t="s">
        <v>201</v>
      </c>
      <c r="C38" s="116"/>
      <c r="D38" s="124" t="s">
        <v>145</v>
      </c>
      <c r="E38" s="105"/>
    </row>
    <row r="39" spans="1:5" x14ac:dyDescent="0.25">
      <c r="A39" s="119" t="s">
        <v>146</v>
      </c>
      <c r="B39" s="114"/>
      <c r="C39" s="116"/>
      <c r="D39" s="107"/>
      <c r="E39" s="105"/>
    </row>
    <row r="40" spans="1:5" ht="15.75" thickBot="1" x14ac:dyDescent="0.3">
      <c r="A40" s="108" t="s">
        <v>81</v>
      </c>
      <c r="B40" s="122" t="s">
        <v>188</v>
      </c>
      <c r="C40" s="116"/>
      <c r="D40" s="126" t="s">
        <v>82</v>
      </c>
      <c r="E40" s="105"/>
    </row>
    <row r="41" spans="1:5" ht="15.75" thickBot="1" x14ac:dyDescent="0.3">
      <c r="A41" s="108" t="s">
        <v>147</v>
      </c>
      <c r="B41" s="122" t="s">
        <v>202</v>
      </c>
      <c r="C41" s="116"/>
      <c r="D41" s="126" t="s">
        <v>148</v>
      </c>
      <c r="E41" s="105"/>
    </row>
    <row r="42" spans="1:5" ht="30.75" thickBot="1" x14ac:dyDescent="0.3">
      <c r="A42" s="108" t="s">
        <v>149</v>
      </c>
      <c r="B42" s="122" t="s">
        <v>191</v>
      </c>
      <c r="C42" s="116"/>
      <c r="D42" s="126" t="s">
        <v>150</v>
      </c>
      <c r="E42" s="105"/>
    </row>
    <row r="43" spans="1:5" ht="30.75" thickBot="1" x14ac:dyDescent="0.3">
      <c r="A43" s="108" t="s">
        <v>151</v>
      </c>
      <c r="B43" s="122" t="s">
        <v>214</v>
      </c>
      <c r="C43" s="116"/>
      <c r="D43" s="126" t="s">
        <v>152</v>
      </c>
      <c r="E43" s="105"/>
    </row>
    <row r="44" spans="1:5" ht="15.75" thickBot="1" x14ac:dyDescent="0.3">
      <c r="A44" s="108" t="s">
        <v>153</v>
      </c>
      <c r="B44" s="122" t="s">
        <v>218</v>
      </c>
      <c r="C44" s="116"/>
      <c r="D44" s="126" t="s">
        <v>154</v>
      </c>
      <c r="E44" s="105"/>
    </row>
    <row r="45" spans="1:5" ht="15.75" thickBot="1" x14ac:dyDescent="0.3">
      <c r="A45" s="108" t="s">
        <v>97</v>
      </c>
      <c r="B45" s="127" t="s">
        <v>203</v>
      </c>
      <c r="C45" s="116"/>
      <c r="D45" s="126" t="s">
        <v>155</v>
      </c>
      <c r="E45" s="105"/>
    </row>
    <row r="46" spans="1:5" x14ac:dyDescent="0.25">
      <c r="A46" s="297" t="s">
        <v>156</v>
      </c>
      <c r="B46" s="298"/>
      <c r="C46" s="106"/>
      <c r="D46" s="128"/>
      <c r="E46" s="105"/>
    </row>
    <row r="47" spans="1:5" ht="75" x14ac:dyDescent="0.25">
      <c r="A47" s="108" t="s">
        <v>157</v>
      </c>
      <c r="B47" s="129" t="s">
        <v>216</v>
      </c>
      <c r="C47" s="116"/>
      <c r="D47" s="124"/>
      <c r="E47" s="105"/>
    </row>
    <row r="48" spans="1:5" ht="75.75" thickBot="1" x14ac:dyDescent="0.3">
      <c r="A48" s="108" t="s">
        <v>158</v>
      </c>
      <c r="B48" s="130" t="s">
        <v>217</v>
      </c>
      <c r="C48" s="116"/>
      <c r="D48" s="126" t="s">
        <v>159</v>
      </c>
      <c r="E48" s="105"/>
    </row>
    <row r="49" spans="1:5" ht="15.75" thickBot="1" x14ac:dyDescent="0.3">
      <c r="A49" s="108" t="s">
        <v>160</v>
      </c>
      <c r="B49" s="130" t="s">
        <v>204</v>
      </c>
      <c r="C49" s="116"/>
      <c r="D49" s="131" t="s">
        <v>161</v>
      </c>
      <c r="E49" s="105"/>
    </row>
    <row r="50" spans="1:5" ht="30.75" thickBot="1" x14ac:dyDescent="0.3">
      <c r="A50" s="108" t="s">
        <v>162</v>
      </c>
      <c r="B50" s="129" t="s">
        <v>205</v>
      </c>
      <c r="C50" s="116"/>
      <c r="D50" s="131" t="s">
        <v>163</v>
      </c>
      <c r="E50" s="105"/>
    </row>
    <row r="51" spans="1:5" ht="30.75" thickBot="1" x14ac:dyDescent="0.3">
      <c r="A51" s="108" t="s">
        <v>164</v>
      </c>
      <c r="B51" s="129" t="s">
        <v>206</v>
      </c>
      <c r="C51" s="116"/>
      <c r="D51" s="131" t="s">
        <v>163</v>
      </c>
      <c r="E51" s="105"/>
    </row>
    <row r="52" spans="1:5" ht="15.75" thickBot="1" x14ac:dyDescent="0.3">
      <c r="A52" s="132" t="s">
        <v>165</v>
      </c>
      <c r="B52" s="192">
        <v>45566</v>
      </c>
      <c r="C52" s="133"/>
      <c r="D52" s="126" t="s">
        <v>166</v>
      </c>
      <c r="E52" s="105"/>
    </row>
    <row r="53" spans="1:5" x14ac:dyDescent="0.25">
      <c r="A53" s="105"/>
      <c r="B53" s="105"/>
      <c r="C53" s="105"/>
      <c r="D53" s="134"/>
      <c r="E53" s="105"/>
    </row>
    <row r="54" spans="1:5" x14ac:dyDescent="0.25">
      <c r="A54" s="105"/>
      <c r="B54" s="105"/>
      <c r="C54" s="105"/>
      <c r="D54" s="134"/>
      <c r="E54" s="105"/>
    </row>
    <row r="55" spans="1:5" x14ac:dyDescent="0.25">
      <c r="A55" s="105"/>
      <c r="B55" s="105"/>
      <c r="C55" s="105"/>
      <c r="D55" s="134"/>
      <c r="E55" s="105"/>
    </row>
    <row r="56" spans="1:5" x14ac:dyDescent="0.25">
      <c r="A56" s="105"/>
      <c r="B56" s="105"/>
      <c r="C56" s="105"/>
      <c r="D56" s="134"/>
      <c r="E56" s="105"/>
    </row>
    <row r="57" spans="1:5" x14ac:dyDescent="0.25">
      <c r="A57" s="105"/>
      <c r="B57" s="105"/>
      <c r="C57" s="105"/>
      <c r="D57" s="134"/>
      <c r="E57" s="105"/>
    </row>
  </sheetData>
  <sheetProtection algorithmName="SHA-512" hashValue="6dcdDErfDQduorq/Nr3xoF7+BErAtKv9MIs+67M9BUV3iChknKAKJSSNeK+MF7Mrxchw2BLmiZOYW5ElLIS4qw==" saltValue="hzg0DSTJQXTZNEhLHeoeug==" spinCount="100000" sheet="1" objects="1" scenarios="1"/>
  <mergeCells count="4">
    <mergeCell ref="A1:B1"/>
    <mergeCell ref="A2:B2"/>
    <mergeCell ref="A20:B20"/>
    <mergeCell ref="A46:B46"/>
  </mergeCell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28CC3-C1F5-47DD-92CE-2EC3376B2D6D}">
  <dimension ref="A1:I34"/>
  <sheetViews>
    <sheetView workbookViewId="0">
      <selection activeCell="E5" sqref="E5"/>
    </sheetView>
  </sheetViews>
  <sheetFormatPr baseColWidth="10" defaultRowHeight="15" x14ac:dyDescent="0.25"/>
  <cols>
    <col min="1" max="1" width="26.85546875" customWidth="1"/>
    <col min="2" max="2" width="14.28515625" customWidth="1"/>
    <col min="3" max="3" width="72.7109375" customWidth="1"/>
    <col min="9" max="9" width="13.42578125" customWidth="1"/>
  </cols>
  <sheetData>
    <row r="1" spans="1:9" ht="15" customHeight="1" x14ac:dyDescent="0.25">
      <c r="A1" s="173" t="s">
        <v>220</v>
      </c>
      <c r="B1" s="299" t="s">
        <v>167</v>
      </c>
      <c r="C1" s="300"/>
      <c r="D1" s="300"/>
      <c r="E1" s="300"/>
      <c r="F1" s="300"/>
      <c r="G1" s="300"/>
      <c r="H1" s="300"/>
      <c r="I1" s="301"/>
    </row>
    <row r="2" spans="1:9" x14ac:dyDescent="0.25">
      <c r="A2" s="136" t="s">
        <v>168</v>
      </c>
      <c r="B2" s="137" t="s">
        <v>169</v>
      </c>
      <c r="C2" s="137" t="s">
        <v>170</v>
      </c>
      <c r="D2" s="137" t="s">
        <v>171</v>
      </c>
      <c r="E2" s="137" t="s">
        <v>172</v>
      </c>
      <c r="F2" s="137" t="s">
        <v>171</v>
      </c>
      <c r="G2" s="137" t="s">
        <v>173</v>
      </c>
      <c r="H2" s="137" t="s">
        <v>171</v>
      </c>
      <c r="I2" s="138" t="s">
        <v>174</v>
      </c>
    </row>
    <row r="3" spans="1:9" x14ac:dyDescent="0.25">
      <c r="A3" s="139" t="s">
        <v>208</v>
      </c>
      <c r="B3" s="140" t="s">
        <v>27</v>
      </c>
      <c r="C3" s="140" t="s">
        <v>207</v>
      </c>
      <c r="D3" s="174">
        <v>45545</v>
      </c>
      <c r="E3" s="140"/>
      <c r="F3" s="140"/>
      <c r="G3" s="140"/>
      <c r="H3" s="174">
        <v>45566</v>
      </c>
      <c r="I3" s="141"/>
    </row>
    <row r="4" spans="1:9" x14ac:dyDescent="0.25">
      <c r="A4" s="139" t="s">
        <v>220</v>
      </c>
      <c r="B4" s="140" t="s">
        <v>27</v>
      </c>
      <c r="C4" s="140" t="s">
        <v>221</v>
      </c>
      <c r="D4" s="174">
        <v>45866</v>
      </c>
      <c r="E4" s="140" t="s">
        <v>222</v>
      </c>
      <c r="F4" s="140"/>
      <c r="G4" s="140"/>
      <c r="H4" s="174">
        <v>45866</v>
      </c>
      <c r="I4" s="141"/>
    </row>
    <row r="5" spans="1:9" x14ac:dyDescent="0.25">
      <c r="A5" s="139"/>
      <c r="B5" s="140"/>
      <c r="C5" s="140"/>
      <c r="D5" s="140"/>
      <c r="E5" s="140"/>
      <c r="F5" s="140"/>
      <c r="G5" s="140"/>
      <c r="H5" s="140"/>
      <c r="I5" s="141"/>
    </row>
    <row r="6" spans="1:9" x14ac:dyDescent="0.25">
      <c r="A6" s="139"/>
      <c r="B6" s="140"/>
      <c r="C6" s="140"/>
      <c r="D6" s="140"/>
      <c r="E6" s="140"/>
      <c r="F6" s="140"/>
      <c r="G6" s="140"/>
      <c r="H6" s="140"/>
      <c r="I6" s="141"/>
    </row>
    <row r="7" spans="1:9" x14ac:dyDescent="0.25">
      <c r="A7" s="139"/>
      <c r="B7" s="140"/>
      <c r="C7" s="140"/>
      <c r="D7" s="140"/>
      <c r="E7" s="140"/>
      <c r="F7" s="140"/>
      <c r="G7" s="140"/>
      <c r="H7" s="140"/>
      <c r="I7" s="141"/>
    </row>
    <row r="8" spans="1:9" x14ac:dyDescent="0.25">
      <c r="A8" s="139"/>
      <c r="B8" s="140"/>
      <c r="C8" s="140"/>
      <c r="D8" s="140"/>
      <c r="E8" s="140"/>
      <c r="F8" s="140"/>
      <c r="G8" s="140"/>
      <c r="H8" s="140"/>
      <c r="I8" s="141"/>
    </row>
    <row r="9" spans="1:9" x14ac:dyDescent="0.25">
      <c r="A9" s="139"/>
      <c r="B9" s="140"/>
      <c r="C9" s="140"/>
      <c r="D9" s="140"/>
      <c r="E9" s="140"/>
      <c r="F9" s="140"/>
      <c r="G9" s="140"/>
      <c r="H9" s="140"/>
      <c r="I9" s="141"/>
    </row>
    <row r="10" spans="1:9" x14ac:dyDescent="0.25">
      <c r="A10" s="139"/>
      <c r="B10" s="140"/>
      <c r="C10" s="140"/>
      <c r="D10" s="140"/>
      <c r="E10" s="140"/>
      <c r="F10" s="140"/>
      <c r="G10" s="140"/>
      <c r="H10" s="140"/>
      <c r="I10" s="141"/>
    </row>
    <row r="11" spans="1:9" x14ac:dyDescent="0.25">
      <c r="A11" s="139"/>
      <c r="B11" s="140"/>
      <c r="C11" s="140"/>
      <c r="D11" s="140"/>
      <c r="E11" s="140"/>
      <c r="F11" s="140"/>
      <c r="G11" s="140"/>
      <c r="H11" s="140"/>
      <c r="I11" s="141"/>
    </row>
    <row r="12" spans="1:9" x14ac:dyDescent="0.25">
      <c r="A12" s="139"/>
      <c r="B12" s="140"/>
      <c r="C12" s="140"/>
      <c r="D12" s="140"/>
      <c r="E12" s="140"/>
      <c r="F12" s="140"/>
      <c r="G12" s="140"/>
      <c r="H12" s="140"/>
      <c r="I12" s="141"/>
    </row>
    <row r="13" spans="1:9" x14ac:dyDescent="0.25">
      <c r="A13" s="139"/>
      <c r="B13" s="140"/>
      <c r="C13" s="140"/>
      <c r="D13" s="140"/>
      <c r="E13" s="140"/>
      <c r="F13" s="140"/>
      <c r="G13" s="140"/>
      <c r="H13" s="140"/>
      <c r="I13" s="141"/>
    </row>
    <row r="14" spans="1:9" x14ac:dyDescent="0.25">
      <c r="A14" s="139"/>
      <c r="B14" s="140"/>
      <c r="C14" s="140"/>
      <c r="D14" s="140"/>
      <c r="E14" s="140"/>
      <c r="F14" s="140"/>
      <c r="G14" s="140"/>
      <c r="H14" s="140"/>
      <c r="I14" s="141"/>
    </row>
    <row r="15" spans="1:9" x14ac:dyDescent="0.25">
      <c r="A15" s="139"/>
      <c r="B15" s="140"/>
      <c r="C15" s="140"/>
      <c r="D15" s="140"/>
      <c r="E15" s="140"/>
      <c r="F15" s="140"/>
      <c r="G15" s="140"/>
      <c r="H15" s="140"/>
      <c r="I15" s="141"/>
    </row>
    <row r="16" spans="1:9" x14ac:dyDescent="0.25">
      <c r="A16" s="139"/>
      <c r="B16" s="140"/>
      <c r="C16" s="140"/>
      <c r="D16" s="140"/>
      <c r="E16" s="140"/>
      <c r="F16" s="140"/>
      <c r="G16" s="140"/>
      <c r="H16" s="140"/>
      <c r="I16" s="141"/>
    </row>
    <row r="17" spans="1:9" x14ac:dyDescent="0.25">
      <c r="A17" s="139"/>
      <c r="B17" s="140"/>
      <c r="C17" s="140"/>
      <c r="D17" s="140"/>
      <c r="E17" s="140"/>
      <c r="F17" s="140"/>
      <c r="G17" s="140"/>
      <c r="H17" s="140"/>
      <c r="I17" s="141"/>
    </row>
    <row r="18" spans="1:9" x14ac:dyDescent="0.25">
      <c r="A18" s="139"/>
      <c r="B18" s="140"/>
      <c r="C18" s="140"/>
      <c r="D18" s="140"/>
      <c r="E18" s="140"/>
      <c r="F18" s="140"/>
      <c r="G18" s="140"/>
      <c r="H18" s="140"/>
      <c r="I18" s="141"/>
    </row>
    <row r="19" spans="1:9" x14ac:dyDescent="0.25">
      <c r="A19" s="139"/>
      <c r="B19" s="140"/>
      <c r="C19" s="140"/>
      <c r="D19" s="140"/>
      <c r="E19" s="140"/>
      <c r="F19" s="140"/>
      <c r="G19" s="140"/>
      <c r="H19" s="140"/>
      <c r="I19" s="141"/>
    </row>
    <row r="20" spans="1:9" x14ac:dyDescent="0.25">
      <c r="A20" s="139"/>
      <c r="B20" s="140"/>
      <c r="C20" s="140"/>
      <c r="D20" s="140"/>
      <c r="E20" s="140"/>
      <c r="F20" s="140"/>
      <c r="G20" s="140"/>
      <c r="H20" s="140"/>
      <c r="I20" s="141"/>
    </row>
    <row r="21" spans="1:9" x14ac:dyDescent="0.25">
      <c r="A21" s="139"/>
      <c r="B21" s="140"/>
      <c r="C21" s="140"/>
      <c r="D21" s="140"/>
      <c r="E21" s="140"/>
      <c r="F21" s="140"/>
      <c r="G21" s="140"/>
      <c r="H21" s="140"/>
      <c r="I21" s="141"/>
    </row>
    <row r="22" spans="1:9" x14ac:dyDescent="0.25">
      <c r="A22" s="139"/>
      <c r="B22" s="140"/>
      <c r="C22" s="140"/>
      <c r="D22" s="140"/>
      <c r="E22" s="140"/>
      <c r="F22" s="140"/>
      <c r="G22" s="140"/>
      <c r="H22" s="140"/>
      <c r="I22" s="141"/>
    </row>
    <row r="23" spans="1:9" x14ac:dyDescent="0.25">
      <c r="A23" s="139"/>
      <c r="B23" s="140"/>
      <c r="C23" s="140"/>
      <c r="D23" s="140"/>
      <c r="E23" s="140"/>
      <c r="F23" s="140"/>
      <c r="G23" s="140"/>
      <c r="H23" s="140"/>
      <c r="I23" s="141"/>
    </row>
    <row r="24" spans="1:9" x14ac:dyDescent="0.25">
      <c r="A24" s="139"/>
      <c r="B24" s="140"/>
      <c r="C24" s="140"/>
      <c r="D24" s="140"/>
      <c r="E24" s="140"/>
      <c r="F24" s="140"/>
      <c r="G24" s="140"/>
      <c r="H24" s="140"/>
      <c r="I24" s="141"/>
    </row>
    <row r="25" spans="1:9" x14ac:dyDescent="0.25">
      <c r="A25" s="139"/>
      <c r="B25" s="140"/>
      <c r="C25" s="140"/>
      <c r="D25" s="140"/>
      <c r="E25" s="140"/>
      <c r="F25" s="140"/>
      <c r="G25" s="140"/>
      <c r="H25" s="140"/>
      <c r="I25" s="141"/>
    </row>
    <row r="26" spans="1:9" x14ac:dyDescent="0.25">
      <c r="A26" s="139"/>
      <c r="B26" s="140"/>
      <c r="C26" s="140"/>
      <c r="D26" s="140"/>
      <c r="E26" s="140"/>
      <c r="F26" s="140"/>
      <c r="G26" s="140"/>
      <c r="H26" s="140"/>
      <c r="I26" s="141"/>
    </row>
    <row r="27" spans="1:9" x14ac:dyDescent="0.25">
      <c r="A27" s="139"/>
      <c r="B27" s="140"/>
      <c r="C27" s="140"/>
      <c r="D27" s="140"/>
      <c r="E27" s="140"/>
      <c r="F27" s="140"/>
      <c r="G27" s="140"/>
      <c r="H27" s="140"/>
      <c r="I27" s="141"/>
    </row>
    <row r="28" spans="1:9" x14ac:dyDescent="0.25">
      <c r="A28" s="139"/>
      <c r="B28" s="140"/>
      <c r="C28" s="140"/>
      <c r="D28" s="140"/>
      <c r="E28" s="140"/>
      <c r="F28" s="140"/>
      <c r="G28" s="140"/>
      <c r="H28" s="140"/>
      <c r="I28" s="141"/>
    </row>
    <row r="29" spans="1:9" x14ac:dyDescent="0.25">
      <c r="A29" s="139"/>
      <c r="B29" s="140"/>
      <c r="C29" s="140"/>
      <c r="D29" s="140"/>
      <c r="E29" s="140"/>
      <c r="F29" s="140"/>
      <c r="G29" s="140"/>
      <c r="H29" s="140"/>
      <c r="I29" s="141"/>
    </row>
    <row r="30" spans="1:9" ht="15.75" thickBot="1" x14ac:dyDescent="0.3">
      <c r="A30" s="142"/>
      <c r="B30" s="143"/>
      <c r="C30" s="143"/>
      <c r="D30" s="143"/>
      <c r="E30" s="143"/>
      <c r="F30" s="143"/>
      <c r="G30" s="143"/>
      <c r="H30" s="143"/>
      <c r="I30" s="144"/>
    </row>
    <row r="32" spans="1:9" x14ac:dyDescent="0.25">
      <c r="A32" s="145" t="s">
        <v>175</v>
      </c>
      <c r="B32" s="145"/>
      <c r="C32" s="145"/>
    </row>
    <row r="33" spans="1:3" x14ac:dyDescent="0.25">
      <c r="A33" s="145"/>
      <c r="B33" s="145"/>
      <c r="C33" s="145"/>
    </row>
    <row r="34" spans="1:3" x14ac:dyDescent="0.25">
      <c r="A34" s="145" t="s">
        <v>176</v>
      </c>
      <c r="B34" s="145"/>
      <c r="C34" s="145"/>
    </row>
  </sheetData>
  <sheetProtection sheet="1" objects="1" scenarios="1"/>
  <mergeCells count="1">
    <mergeCell ref="B1:I1"/>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217A5-E08F-4411-8BA7-50B2C5CDD716}">
  <sheetPr>
    <tabColor rgb="FFFF0000"/>
  </sheetPr>
  <dimension ref="A1:Y31"/>
  <sheetViews>
    <sheetView showGridLines="0" workbookViewId="0">
      <selection activeCell="F27" sqref="F27"/>
    </sheetView>
  </sheetViews>
  <sheetFormatPr baseColWidth="10" defaultColWidth="0" defaultRowHeight="15" zeroHeight="1" x14ac:dyDescent="0.25"/>
  <cols>
    <col min="1" max="2" width="11.42578125" customWidth="1"/>
    <col min="3" max="3" width="31.140625" customWidth="1"/>
    <col min="4" max="10" width="11.42578125" customWidth="1"/>
    <col min="11" max="11" width="64.5703125" customWidth="1"/>
    <col min="12" max="12" width="23" customWidth="1"/>
    <col min="13" max="13" width="11.42578125" hidden="1" customWidth="1"/>
    <col min="14" max="14" width="5.140625" customWidth="1"/>
    <col min="15" max="15" width="11.42578125" customWidth="1"/>
    <col min="16" max="25" width="0" hidden="1" customWidth="1"/>
    <col min="26" max="16384" width="11.42578125" hidden="1"/>
  </cols>
  <sheetData>
    <row r="1" spans="2:13" x14ac:dyDescent="0.25"/>
    <row r="2" spans="2:13" x14ac:dyDescent="0.25"/>
    <row r="3" spans="2:13" x14ac:dyDescent="0.25"/>
    <row r="4" spans="2:13" ht="28.5" x14ac:dyDescent="0.45">
      <c r="B4" s="74" t="s">
        <v>46</v>
      </c>
    </row>
    <row r="5" spans="2:13" x14ac:dyDescent="0.25"/>
    <row r="6" spans="2:13" x14ac:dyDescent="0.25"/>
    <row r="7" spans="2:13" ht="23.25" x14ac:dyDescent="0.35">
      <c r="B7" s="302" t="s">
        <v>44</v>
      </c>
      <c r="C7" s="302"/>
      <c r="D7" s="302"/>
      <c r="E7" s="302"/>
      <c r="F7" s="303"/>
      <c r="G7" s="303"/>
      <c r="H7" s="303"/>
      <c r="I7" s="303"/>
      <c r="J7" s="303"/>
      <c r="K7" s="303"/>
      <c r="L7" s="75"/>
    </row>
    <row r="8" spans="2:13" ht="23.25" x14ac:dyDescent="0.35">
      <c r="B8" s="75"/>
      <c r="C8" s="75"/>
      <c r="D8" s="75"/>
      <c r="E8" s="75"/>
      <c r="F8" s="75"/>
      <c r="G8" s="75"/>
      <c r="H8" s="75"/>
      <c r="I8" s="75"/>
      <c r="J8" s="75"/>
      <c r="K8" s="75"/>
      <c r="L8" s="75"/>
    </row>
    <row r="9" spans="2:13" ht="23.25" x14ac:dyDescent="0.35">
      <c r="B9" s="302" t="s">
        <v>45</v>
      </c>
      <c r="C9" s="302"/>
      <c r="D9" s="302"/>
      <c r="E9" s="302"/>
      <c r="F9" s="302"/>
      <c r="G9" s="302"/>
      <c r="H9" s="302"/>
      <c r="I9" s="302"/>
      <c r="J9" s="302"/>
      <c r="K9" s="302"/>
      <c r="L9" s="75"/>
    </row>
    <row r="10" spans="2:13" ht="23.25" x14ac:dyDescent="0.35">
      <c r="B10" s="75"/>
      <c r="C10" s="75"/>
      <c r="D10" s="75"/>
      <c r="E10" s="75"/>
      <c r="F10" s="75"/>
      <c r="G10" s="75"/>
      <c r="H10" s="75"/>
      <c r="I10" s="75"/>
      <c r="J10" s="75"/>
      <c r="K10" s="75"/>
      <c r="L10" s="75"/>
    </row>
    <row r="11" spans="2:13" ht="23.25" x14ac:dyDescent="0.35">
      <c r="B11" s="75"/>
      <c r="C11" s="75"/>
      <c r="D11" s="302" t="str">
        <f>IF(M11=TRUE,"Mittels solch einem Stuerelement können durch anklicken Zusatzinformationen angezeigt / ausgeblendet werden.","&lt;&lt;&lt; beim Steuerelement den Haken setzten")</f>
        <v>Mittels solch einem Stuerelement können durch anklicken Zusatzinformationen angezeigt / ausgeblendet werden.</v>
      </c>
      <c r="E11" s="302"/>
      <c r="F11" s="302"/>
      <c r="G11" s="302"/>
      <c r="H11" s="302"/>
      <c r="I11" s="302"/>
      <c r="J11" s="302"/>
      <c r="K11" s="302"/>
      <c r="L11" s="302"/>
      <c r="M11" t="b">
        <v>1</v>
      </c>
    </row>
    <row r="12" spans="2:13" x14ac:dyDescent="0.25"/>
    <row r="13" spans="2:13" x14ac:dyDescent="0.25"/>
    <row r="14" spans="2:13" x14ac:dyDescent="0.25"/>
    <row r="15" spans="2:13" x14ac:dyDescent="0.25"/>
    <row r="16" spans="2:13" x14ac:dyDescent="0.25"/>
    <row r="17" spans="2:25" x14ac:dyDescent="0.25"/>
    <row r="18" spans="2:25" x14ac:dyDescent="0.25"/>
    <row r="19" spans="2:25" x14ac:dyDescent="0.25"/>
    <row r="20" spans="2:25" x14ac:dyDescent="0.25"/>
    <row r="21" spans="2:25" x14ac:dyDescent="0.25">
      <c r="B21" s="76" t="s">
        <v>47</v>
      </c>
    </row>
    <row r="22" spans="2:25" x14ac:dyDescent="0.25">
      <c r="B22" t="s">
        <v>48</v>
      </c>
      <c r="F22" s="77" t="s">
        <v>53</v>
      </c>
    </row>
    <row r="23" spans="2:25" x14ac:dyDescent="0.25">
      <c r="B23" t="s">
        <v>49</v>
      </c>
      <c r="F23" s="78" t="s">
        <v>53</v>
      </c>
    </row>
    <row r="24" spans="2:25" x14ac:dyDescent="0.25">
      <c r="B24" t="s">
        <v>50</v>
      </c>
      <c r="F24" s="77" t="s">
        <v>53</v>
      </c>
    </row>
    <row r="25" spans="2:25" x14ac:dyDescent="0.25">
      <c r="B25" t="s">
        <v>51</v>
      </c>
      <c r="F25" s="78" t="s">
        <v>53</v>
      </c>
    </row>
    <row r="26" spans="2:25" x14ac:dyDescent="0.25">
      <c r="B26" t="s">
        <v>52</v>
      </c>
      <c r="F26" s="77" t="s">
        <v>53</v>
      </c>
    </row>
    <row r="27" spans="2:25" x14ac:dyDescent="0.25"/>
    <row r="28" spans="2:25" x14ac:dyDescent="0.25"/>
    <row r="29" spans="2:25" x14ac:dyDescent="0.25"/>
    <row r="30" spans="2:25" x14ac:dyDescent="0.25"/>
    <row r="31" spans="2:25" hidden="1" x14ac:dyDescent="0.25">
      <c r="Y31" t="b">
        <v>0</v>
      </c>
    </row>
  </sheetData>
  <mergeCells count="4">
    <mergeCell ref="B9:K9"/>
    <mergeCell ref="B7:E7"/>
    <mergeCell ref="F7:K7"/>
    <mergeCell ref="D11:L11"/>
  </mergeCell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50" r:id="rId3" name="Check Box 2">
              <controlPr locked="0" defaultSize="0" autoFill="0" autoLine="0" autoPict="0">
                <anchor moveWithCells="1">
                  <from>
                    <xdr:col>1</xdr:col>
                    <xdr:colOff>647700</xdr:colOff>
                    <xdr:row>10</xdr:row>
                    <xdr:rowOff>28575</xdr:rowOff>
                  </from>
                  <to>
                    <xdr:col>2</xdr:col>
                    <xdr:colOff>1209675</xdr:colOff>
                    <xdr:row>11</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B5DB3-3AEC-4434-9357-B95647F9EE03}">
  <dimension ref="A1:C19"/>
  <sheetViews>
    <sheetView workbookViewId="0">
      <selection activeCell="A21" sqref="A21:B21"/>
    </sheetView>
  </sheetViews>
  <sheetFormatPr baseColWidth="10" defaultRowHeight="15" x14ac:dyDescent="0.25"/>
  <cols>
    <col min="1" max="1" width="43.5703125" style="105" customWidth="1"/>
    <col min="2" max="2" width="50.28515625" style="105" customWidth="1"/>
    <col min="3" max="3" width="89.28515625" style="105" customWidth="1"/>
    <col min="4" max="16384" width="11.42578125" style="105"/>
  </cols>
  <sheetData>
    <row r="1" spans="1:3" ht="30.75" thickBot="1" x14ac:dyDescent="0.3">
      <c r="A1" s="146" t="s">
        <v>177</v>
      </c>
      <c r="B1" s="147" t="s">
        <v>178</v>
      </c>
    </row>
    <row r="2" spans="1:3" ht="15.75" thickBot="1" x14ac:dyDescent="0.3"/>
    <row r="3" spans="1:3" x14ac:dyDescent="0.25">
      <c r="A3" s="148" t="s">
        <v>179</v>
      </c>
      <c r="B3" s="149"/>
    </row>
    <row r="4" spans="1:3" x14ac:dyDescent="0.25">
      <c r="A4" s="304" t="s">
        <v>156</v>
      </c>
      <c r="B4" s="305"/>
      <c r="C4" s="306"/>
    </row>
    <row r="5" spans="1:3" x14ac:dyDescent="0.25">
      <c r="A5" s="108" t="s">
        <v>157</v>
      </c>
      <c r="B5" s="150"/>
      <c r="C5" s="151" t="s">
        <v>180</v>
      </c>
    </row>
    <row r="6" spans="1:3" ht="45" x14ac:dyDescent="0.25">
      <c r="A6" s="108" t="s">
        <v>158</v>
      </c>
      <c r="B6" s="152"/>
      <c r="C6" s="151" t="s">
        <v>181</v>
      </c>
    </row>
    <row r="7" spans="1:3" x14ac:dyDescent="0.25">
      <c r="A7" s="108" t="s">
        <v>160</v>
      </c>
      <c r="B7" s="152"/>
      <c r="C7" s="151" t="s">
        <v>182</v>
      </c>
    </row>
    <row r="8" spans="1:3" ht="30" x14ac:dyDescent="0.25">
      <c r="A8" s="108" t="s">
        <v>183</v>
      </c>
      <c r="B8" s="153"/>
      <c r="C8" s="151" t="s">
        <v>184</v>
      </c>
    </row>
    <row r="9" spans="1:3" ht="30" x14ac:dyDescent="0.25">
      <c r="A9" s="108" t="s">
        <v>164</v>
      </c>
      <c r="B9" s="154"/>
      <c r="C9" s="151" t="s">
        <v>184</v>
      </c>
    </row>
    <row r="10" spans="1:3" ht="15.75" thickBot="1" x14ac:dyDescent="0.3">
      <c r="A10" s="132" t="s">
        <v>185</v>
      </c>
      <c r="B10" s="155"/>
      <c r="C10" s="156"/>
    </row>
    <row r="11" spans="1:3" ht="15.75" thickBot="1" x14ac:dyDescent="0.3"/>
    <row r="12" spans="1:3" x14ac:dyDescent="0.25">
      <c r="A12" s="148" t="s">
        <v>179</v>
      </c>
      <c r="B12" s="149"/>
    </row>
    <row r="13" spans="1:3" x14ac:dyDescent="0.25">
      <c r="A13" s="304" t="s">
        <v>156</v>
      </c>
      <c r="B13" s="305"/>
      <c r="C13" s="306"/>
    </row>
    <row r="14" spans="1:3" x14ac:dyDescent="0.25">
      <c r="A14" s="108" t="s">
        <v>157</v>
      </c>
      <c r="B14" s="150"/>
      <c r="C14" s="151"/>
    </row>
    <row r="15" spans="1:3" ht="45" x14ac:dyDescent="0.25">
      <c r="A15" s="108" t="s">
        <v>158</v>
      </c>
      <c r="B15" s="152"/>
      <c r="C15" s="151" t="s">
        <v>181</v>
      </c>
    </row>
    <row r="16" spans="1:3" x14ac:dyDescent="0.25">
      <c r="A16" s="108" t="s">
        <v>160</v>
      </c>
      <c r="B16" s="152"/>
      <c r="C16" s="151" t="s">
        <v>182</v>
      </c>
    </row>
    <row r="17" spans="1:3" ht="30" x14ac:dyDescent="0.25">
      <c r="A17" s="108" t="s">
        <v>183</v>
      </c>
      <c r="B17" s="153"/>
      <c r="C17" s="151" t="s">
        <v>184</v>
      </c>
    </row>
    <row r="18" spans="1:3" ht="30" x14ac:dyDescent="0.25">
      <c r="A18" s="108" t="s">
        <v>164</v>
      </c>
      <c r="B18" s="154"/>
      <c r="C18" s="151" t="s">
        <v>184</v>
      </c>
    </row>
    <row r="19" spans="1:3" ht="15.75" thickBot="1" x14ac:dyDescent="0.3">
      <c r="A19" s="132" t="s">
        <v>185</v>
      </c>
      <c r="B19" s="155"/>
      <c r="C19" s="156"/>
    </row>
  </sheetData>
  <mergeCells count="2">
    <mergeCell ref="A4:C4"/>
    <mergeCell ref="A13:C13"/>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P 4 D A A B Q S w M E F A A C A A g A y m T c V g 9 W H E + m A A A A 9 g A A A B I A H A B D b 2 5 m a W c v U G F j a 2 F n Z S 5 4 b W w g o h g A K K A U A A A A A A A A A A A A A A A A A A A A A A A A A A A A h Y + x D o I w G I R f h X S n L Z g Y J D 9 l U D d J T E y M a 1 N q a Y R i a L G 8 m 4 O P 5 C u I U d T N 8 e 6 + S + 7 u 1 x v k Q 1 M H F 9 l Z 3 Z o M R Z i i Q B r R l t q o D P X u G C Y o Z 7 D l 4 s S V D E b Y 2 H S w O k O V c + e U E O 8 9 9 j P c d o r E l E b k U G x 2 o p I N D 7 W x j h s h 0 a d V / m 8 h B v v X G B b j i C Z 4 k c w x B T K Z U G j z B e J x 7 z P 9 M W H Z 1 6 7 v J C t l u F o D m S S Q 9 w f 2 A F B L A w Q U A A I A C A D K Z N x 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m T c V u W S r s f 2 A A A A E g I A A B M A H A B G b 3 J t d W x h c y 9 T Z W N 0 a W 9 u M S 5 t I K I Y A C i g F A A A A A A A A A A A A A A A A A A A A A A A A A A A A H W Q v W r D M B S F d 4 P f Q a h L D E J Y T X / S B g 8 l p S W d U u L N 9 q B U 1 6 1 B k o W k Q I v x 2 / R N + m K V 4 3 T o I C 2 C 7 1 y d c 6 4 c v P m u 1 2 g / 3 2 y d J m n i P r g F g X b 8 H f K c o Q J J 8 G m C w n k 9 g p Q Q y E 6 0 t O Q H C W 7 x 1 E m g m 1 5 7 0 N 4 t 8 M t 9 / W D M I / e 8 L k G Z m l E j W p w R V G 2 V k a D C F J + i C s z o E j c Z m Z 2 n s C l q T h i q r S j w u Q B u x m r y a 8 6 j F / g Z f r 6 1 A O v B o v L L 4 P D u V I a W l m v X 9 l Z t e n l U O m i h 4 M m a D A O e I c M E + S A g D 5 9 + J O i P X 0 b 4 M s K v I v w 6 w m 8 i / D b C V x F + F + E s j w n / N x 6 z N O l 0 7 C v X v 1 B L A Q I t A B Q A A g A I A M p k 3 F Y P V h x P p g A A A P Y A A A A S A A A A A A A A A A A A A A A A A A A A A A B D b 2 5 m a W c v U G F j a 2 F n Z S 5 4 b W x Q S w E C L Q A U A A I A C A D K Z N x W D 8 r p q 6 Q A A A D p A A A A E w A A A A A A A A A A A A A A A A D y A A A A W 0 N v b n R l b n R f V H l w Z X N d L n h t b F B L A Q I t A B Q A A g A I A M p k 3 F b l k q 7 H 9 g A A A B I C A A A T A A A A A A A A A A A A A A A A A O M B A A B G b 3 J t d W x h c y 9 T Z W N 0 a W 9 u M S 5 t U E s F B g A A A A A D A A M A w g A A A C Y 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v s N A A A A A A A A 2 Q 0 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B h Z 2 U w M D 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R m l s b G V k Q 2 9 t c G x l d G V S Z X N 1 b H R U b 1 d v c m t z a G V l d C I g V m F s d W U 9 I m w x I i A v P j x F b n R y e S B U e X B l P S J B Z G R l Z F R v R G F 0 Y U 1 v Z G V s I i B W Y W x 1 Z T 0 i b D A i I C 8 + P E V u d H J 5 I F R 5 c G U 9 I k Z p b G x D b 3 V u d C I g V m F s d W U 9 I m w y O C I g L z 4 8 R W 5 0 c n k g V H l w Z T 0 i R m l s b E V y c m 9 y Q 2 9 k Z S I g V m F s d W U 9 I n N V b m t u b 3 d u I i A v P j x F b n R y e S B U e X B l P S J G a W x s R X J y b 3 J D b 3 V u d C I g V m F s d W U 9 I m w w I i A v P j x F b n R y e S B U e X B l P S J G a W x s T G F z d F V w Z G F 0 Z W Q i I F Z h b H V l P S J k M j A y M y 0 w N i 0 y O F Q x M D o z O D o w N C 4 1 N D Y z M T Y 0 W i I g L z 4 8 R W 5 0 c n k g V H l w Z T 0 i R m l s b E N v b H V t b l R 5 c G V z I i B W Y W x 1 Z T 0 i c 0 J n W U d C Z 1 l H Q m d Z R 0 J n W 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t d I i A v P j x F b n R y e S B U e X B l P S J G a W x s U 3 R h d H V z I i B W Y W x 1 Z T 0 i c 0 N v b X B s Z X R l I i A v P j x F b n R y e S B U e X B l P S J S Z W x h d G l v b n N o a X B J b m Z v Q 2 9 u d G F p b m V y I i B W Y W x 1 Z T 0 i c 3 s m c X V v d D t j b 2 x 1 b W 5 D b 3 V u d C Z x d W 9 0 O z o x M S w m c X V v d D t r Z X l D b 2 x 1 b W 5 O Y W 1 l c y Z x d W 9 0 O z p b X S w m c X V v d D t x d W V y e V J l b G F 0 a W 9 u c 2 h p c H M m c X V v d D s 6 W 1 0 s J n F 1 b 3 Q 7 Y 2 9 s d W 1 u S W R l b n R p d G l l c y Z x d W 9 0 O z p b J n F 1 b 3 Q 7 U 2 V j d G l v b j E v U G F n Z T A w M S 9 B d X R v U m V t b 3 Z l Z E N v b H V t b n M x L n t D b 2 x 1 b W 4 x L D B 9 J n F 1 b 3 Q 7 L C Z x d W 9 0 O 1 N l Y 3 R p b 2 4 x L 1 B h Z 2 U w M D E v Q X V 0 b 1 J l b W 9 2 Z W R D b 2 x 1 b W 5 z M S 5 7 Q 2 9 s d W 1 u M i w x f S Z x d W 9 0 O y w m c X V v d D t T Z W N 0 a W 9 u M S 9 Q Y W d l M D A x L 0 F 1 d G 9 S Z W 1 v d m V k Q 2 9 s d W 1 u c z E u e 0 N v b H V t b j M s M n 0 m c X V v d D s s J n F 1 b 3 Q 7 U 2 V j d G l v b j E v U G F n Z T A w M S 9 B d X R v U m V t b 3 Z l Z E N v b H V t b n M x L n t D b 2 x 1 b W 4 0 L D N 9 J n F 1 b 3 Q 7 L C Z x d W 9 0 O 1 N l Y 3 R p b 2 4 x L 1 B h Z 2 U w M D E v Q X V 0 b 1 J l b W 9 2 Z W R D b 2 x 1 b W 5 z M S 5 7 Q 2 9 s d W 1 u N S w 0 f S Z x d W 9 0 O y w m c X V v d D t T Z W N 0 a W 9 u M S 9 Q Y W d l M D A x L 0 F 1 d G 9 S Z W 1 v d m V k Q 2 9 s d W 1 u c z E u e 0 N v b H V t b j Y s N X 0 m c X V v d D s s J n F 1 b 3 Q 7 U 2 V j d G l v b j E v U G F n Z T A w M S 9 B d X R v U m V t b 3 Z l Z E N v b H V t b n M x L n t D b 2 x 1 b W 4 3 L D Z 9 J n F 1 b 3 Q 7 L C Z x d W 9 0 O 1 N l Y 3 R p b 2 4 x L 1 B h Z 2 U w M D E v Q X V 0 b 1 J l b W 9 2 Z W R D b 2 x 1 b W 5 z M S 5 7 Q 2 9 s d W 1 u O C w 3 f S Z x d W 9 0 O y w m c X V v d D t T Z W N 0 a W 9 u M S 9 Q Y W d l M D A x L 0 F 1 d G 9 S Z W 1 v d m V k Q 2 9 s d W 1 u c z E u e 0 N v b H V t b j k s O H 0 m c X V v d D s s J n F 1 b 3 Q 7 U 2 V j d G l v b j E v U G F n Z T A w M S 9 B d X R v U m V t b 3 Z l Z E N v b H V t b n M x L n t D b 2 x 1 b W 4 x M C w 5 f S Z x d W 9 0 O y w m c X V v d D t T Z W N 0 a W 9 u M S 9 Q Y W d l M D A x L 0 F 1 d G 9 S Z W 1 v d m V k Q 2 9 s d W 1 u c z E u e 0 N v b H V t b j E x L D E w f S Z x d W 9 0 O 1 0 s J n F 1 b 3 Q 7 Q 2 9 s d W 1 u Q 2 9 1 b n Q m c X V v d D s 6 M T E s J n F 1 b 3 Q 7 S 2 V 5 Q 2 9 s d W 1 u T m F t Z X M m c X V v d D s 6 W 1 0 s J n F 1 b 3 Q 7 Q 2 9 s d W 1 u S W R l b n R p d G l l c y Z x d W 9 0 O z p b J n F 1 b 3 Q 7 U 2 V j d G l v b j E v U G F n Z T A w M S 9 B d X R v U m V t b 3 Z l Z E N v b H V t b n M x L n t D b 2 x 1 b W 4 x L D B 9 J n F 1 b 3 Q 7 L C Z x d W 9 0 O 1 N l Y 3 R p b 2 4 x L 1 B h Z 2 U w M D E v Q X V 0 b 1 J l b W 9 2 Z W R D b 2 x 1 b W 5 z M S 5 7 Q 2 9 s d W 1 u M i w x f S Z x d W 9 0 O y w m c X V v d D t T Z W N 0 a W 9 u M S 9 Q Y W d l M D A x L 0 F 1 d G 9 S Z W 1 v d m V k Q 2 9 s d W 1 u c z E u e 0 N v b H V t b j M s M n 0 m c X V v d D s s J n F 1 b 3 Q 7 U 2 V j d G l v b j E v U G F n Z T A w M S 9 B d X R v U m V t b 3 Z l Z E N v b H V t b n M x L n t D b 2 x 1 b W 4 0 L D N 9 J n F 1 b 3 Q 7 L C Z x d W 9 0 O 1 N l Y 3 R p b 2 4 x L 1 B h Z 2 U w M D E v Q X V 0 b 1 J l b W 9 2 Z W R D b 2 x 1 b W 5 z M S 5 7 Q 2 9 s d W 1 u N S w 0 f S Z x d W 9 0 O y w m c X V v d D t T Z W N 0 a W 9 u M S 9 Q Y W d l M D A x L 0 F 1 d G 9 S Z W 1 v d m V k Q 2 9 s d W 1 u c z E u e 0 N v b H V t b j Y s N X 0 m c X V v d D s s J n F 1 b 3 Q 7 U 2 V j d G l v b j E v U G F n Z T A w M S 9 B d X R v U m V t b 3 Z l Z E N v b H V t b n M x L n t D b 2 x 1 b W 4 3 L D Z 9 J n F 1 b 3 Q 7 L C Z x d W 9 0 O 1 N l Y 3 R p b 2 4 x L 1 B h Z 2 U w M D E v Q X V 0 b 1 J l b W 9 2 Z W R D b 2 x 1 b W 5 z M S 5 7 Q 2 9 s d W 1 u O C w 3 f S Z x d W 9 0 O y w m c X V v d D t T Z W N 0 a W 9 u M S 9 Q Y W d l M D A x L 0 F 1 d G 9 S Z W 1 v d m V k Q 2 9 s d W 1 u c z E u e 0 N v b H V t b j k s O H 0 m c X V v d D s s J n F 1 b 3 Q 7 U 2 V j d G l v b j E v U G F n Z T A w M S 9 B d X R v U m V t b 3 Z l Z E N v b H V t b n M x L n t D b 2 x 1 b W 4 x M C w 5 f S Z x d W 9 0 O y w m c X V v d D t T Z W N 0 a W 9 u M S 9 Q Y W d l M D A x L 0 F 1 d G 9 S Z W 1 v d m V k Q 2 9 s d W 1 u c z E u e 0 N v b H V t b j E x L D E w f S Z x d W 9 0 O 1 0 s J n F 1 b 3 Q 7 U m V s Y X R p b 2 5 z a G l w S W 5 m b y Z x d W 9 0 O z p b X X 0 i I C 8 + P C 9 T d G F i b G V F b n R y a W V z P j w v S X R l b T 4 8 S X R l b T 4 8 S X R l b U x v Y 2 F 0 a W 9 u P j x J d G V t V H l w Z T 5 G b 3 J t d W x h P C 9 J d G V t V H l w Z T 4 8 S X R l b V B h d G g + U 2 V j d G l v b j E v U G F n Z T A w M S 9 R d W V s b G U 8 L 0 l 0 Z W 1 Q Y X R o P j w v S X R l b U x v Y 2 F 0 a W 9 u P j x T d G F i b G V F b n R y a W V z I C 8 + P C 9 J d G V t P j x J d G V t P j x J d G V t T G 9 j Y X R p b 2 4 + P E l 0 Z W 1 U e X B l P k Z v c m 1 1 b G E 8 L 0 l 0 Z W 1 U e X B l P j x J d G V t U G F 0 a D 5 T Z W N 0 a W 9 u M S 9 Q Y W d l M D A x L 1 B h Z 2 U x P C 9 J d G V t U G F 0 a D 4 8 L 0 l 0 Z W 1 M b 2 N h d G l v b j 4 8 U 3 R h Y m x l R W 5 0 c m l l c y A v P j w v S X R l b T 4 8 S X R l b T 4 8 S X R l b U x v Y 2 F 0 a W 9 u P j x J d G V t V H l w Z T 5 G b 3 J t d W x h P C 9 J d G V t V H l w Z T 4 8 S X R l b V B h d G g + U 2 V j d G l v b j E v U G F n Z T A w M S 9 H Z S V D M y V B N G 5 k Z X J 0 Z X I l M j B U e X A 8 L 0 l 0 Z W 1 Q Y X R o P j w v S X R l b U x v Y 2 F 0 a W 9 u P j x T d G F i b G V F b n R y a W V z I C 8 + P C 9 J d G V t P j w v S X R l b X M + P C 9 M b 2 N h b F B h Y 2 t h Z 2 V N Z X R h Z G F 0 Y U Z p b G U + F g A A A F B L B Q Y A A A A A A A A A A A A A A A A A A A A A A A D a A A A A A Q A A A N C M n d 8 B F d E R j H o A w E / C l + s B A A A A H W b W W F e L x k G q 4 N p d 2 I u o V w A A A A A C A A A A A A A D Z g A A w A A A A B A A A A C Z m s m B X 6 T G W Z l J l / s X + 5 g Z A A A A A A S A A A C g A A A A E A A A A A e 1 H T P E A O i E Y x j y L p S k j f N Q A A A A n M f 1 U U T 4 G i + 9 e i 6 W h 8 v b g t l 3 D + + e K I k J o V 8 r h E r e o u 4 l d X K C k o A I O 6 Q s Q j U 4 b k B r 7 o S g 9 M P + W r J k S E 1 6 J p s O f l s v e 6 Z H Q C N 0 A n E Y T 9 C c 3 b Y U A A A A 2 C U R w 4 S 8 r u A s W 1 A i v S a u s J n 0 V / c = < / D a t a M a s h u p > 
</file>

<file path=customXml/itemProps1.xml><?xml version="1.0" encoding="utf-8"?>
<ds:datastoreItem xmlns:ds="http://schemas.openxmlformats.org/officeDocument/2006/customXml" ds:itemID="{D71DF942-0424-46F0-AF09-3187B265133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Bankenspiegel</vt:lpstr>
      <vt:lpstr>Bewertung_IDV</vt:lpstr>
      <vt:lpstr>Dokumentation</vt:lpstr>
      <vt:lpstr>Doku der lfd. Veränderungen</vt:lpstr>
      <vt:lpstr>Anwendungsbeschreibung</vt:lpstr>
      <vt:lpstr>Test- und Freigabe</vt:lpstr>
      <vt:lpstr>Bankenspiegel!Druckbereich</vt:lpstr>
      <vt:lpstr>Bankenspiegel!Print_Area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Wagner</dc:creator>
  <cp:lastModifiedBy>Jens Wagner</cp:lastModifiedBy>
  <cp:lastPrinted>2025-07-28T08:12:42Z</cp:lastPrinted>
  <dcterms:created xsi:type="dcterms:W3CDTF">2020-03-23T10:17:44Z</dcterms:created>
  <dcterms:modified xsi:type="dcterms:W3CDTF">2025-12-18T14:45:24Z</dcterms:modified>
</cp:coreProperties>
</file>